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2760" windowWidth="12540" windowHeight="12345" activeTab="5"/>
  </bookViews>
  <sheets>
    <sheet name="Rozpočet" sheetId="1" r:id="rId1"/>
    <sheet name="Rozpočtové příjmy" sheetId="2" r:id="rId2"/>
    <sheet name="Kapitálové výdaje" sheetId="3" r:id="rId3"/>
    <sheet name="Nedaňové příjmy" sheetId="4" r:id="rId4"/>
    <sheet name="Běžné výdaje" sheetId="5" r:id="rId5"/>
    <sheet name="Výdaje" sheetId="6" r:id="rId6"/>
  </sheets>
  <definedNames/>
  <calcPr fullCalcOnLoad="1"/>
</workbook>
</file>

<file path=xl/comments2.xml><?xml version="1.0" encoding="utf-8"?>
<comments xmlns="http://schemas.openxmlformats.org/spreadsheetml/2006/main">
  <authors>
    <author>Kališ</author>
  </authors>
  <commentList>
    <comment ref="I14" authorId="0">
      <text>
        <r>
          <rPr>
            <b/>
            <sz val="8"/>
            <rFont val="Tahoma"/>
            <family val="2"/>
          </rPr>
          <t>Kališ:</t>
        </r>
        <r>
          <rPr>
            <sz val="8"/>
            <rFont val="Tahoma"/>
            <family val="2"/>
          </rPr>
          <t xml:space="preserve">
Předpokládaný příjem podle ministerské kalkulačky</t>
        </r>
      </text>
    </comment>
  </commentList>
</comments>
</file>

<file path=xl/comments5.xml><?xml version="1.0" encoding="utf-8"?>
<comments xmlns="http://schemas.openxmlformats.org/spreadsheetml/2006/main">
  <authors>
    <author>Miroslav Kališ</author>
    <author>Kališ</author>
    <author>Kalis</author>
    <author>Andrea</author>
  </authors>
  <commentList>
    <comment ref="AK1" authorId="0">
      <text>
        <r>
          <rPr>
            <b/>
            <sz val="8"/>
            <rFont val="Tahoma"/>
            <family val="2"/>
          </rPr>
          <t>Miroslav Kališ:</t>
        </r>
        <r>
          <rPr>
            <sz val="8"/>
            <rFont val="Tahoma"/>
            <family val="2"/>
          </rPr>
          <t xml:space="preserve">
ÚPA  A sTRÁNĚ</t>
        </r>
      </text>
    </comment>
    <comment ref="P7" authorId="1">
      <text>
        <r>
          <rPr>
            <b/>
            <sz val="8"/>
            <rFont val="Tahoma"/>
            <family val="2"/>
          </rPr>
          <t>Kališ:</t>
        </r>
        <r>
          <rPr>
            <sz val="8"/>
            <rFont val="Tahoma"/>
            <family val="2"/>
          </rPr>
          <t xml:space="preserve">
ČOV čp. 107</t>
        </r>
      </text>
    </comment>
    <comment ref="AK24" authorId="2">
      <text>
        <r>
          <rPr>
            <b/>
            <sz val="8"/>
            <rFont val="Tahoma"/>
            <family val="2"/>
          </rPr>
          <t>Kalis:</t>
        </r>
        <r>
          <rPr>
            <sz val="8"/>
            <rFont val="Tahoma"/>
            <family val="2"/>
          </rPr>
          <t xml:space="preserve">
Stráně, Úpa</t>
        </r>
      </text>
    </comment>
    <comment ref="D45" authorId="2">
      <text>
        <r>
          <rPr>
            <b/>
            <sz val="8"/>
            <rFont val="Tahoma"/>
            <family val="2"/>
          </rPr>
          <t>Kalis:</t>
        </r>
        <r>
          <rPr>
            <sz val="8"/>
            <rFont val="Tahoma"/>
            <family val="2"/>
          </rPr>
          <t xml:space="preserve">
carion základ, poplatky 3639 pol. 5169</t>
        </r>
      </text>
    </comment>
    <comment ref="AP40" authorId="1">
      <text>
        <r>
          <rPr>
            <b/>
            <sz val="8"/>
            <rFont val="Tahoma"/>
            <family val="2"/>
          </rPr>
          <t>Kališ:</t>
        </r>
        <r>
          <rPr>
            <sz val="8"/>
            <rFont val="Tahoma"/>
            <family val="2"/>
          </rPr>
          <t xml:space="preserve">
Celkem + kapitálové výdaje</t>
        </r>
      </text>
    </comment>
    <comment ref="AO34" authorId="3">
      <text>
        <r>
          <rPr>
            <b/>
            <sz val="9"/>
            <rFont val="Tahoma"/>
            <family val="0"/>
          </rPr>
          <t>Andrea:</t>
        </r>
        <r>
          <rPr>
            <sz val="9"/>
            <rFont val="Tahoma"/>
            <family val="0"/>
          </rPr>
          <t xml:space="preserve">
granty</t>
        </r>
      </text>
    </comment>
  </commentList>
</comments>
</file>

<file path=xl/sharedStrings.xml><?xml version="1.0" encoding="utf-8"?>
<sst xmlns="http://schemas.openxmlformats.org/spreadsheetml/2006/main" count="258" uniqueCount="213">
  <si>
    <t xml:space="preserve">Okres Náchod </t>
  </si>
  <si>
    <t xml:space="preserve"> Obec Chvalkovice</t>
  </si>
  <si>
    <t>IČO 272710</t>
  </si>
  <si>
    <t>Podpis starosty</t>
  </si>
  <si>
    <t>Telefon:</t>
  </si>
  <si>
    <t xml:space="preserve">Ve Chvalkovicích </t>
  </si>
  <si>
    <t>ŘK</t>
  </si>
  <si>
    <t>Třída 1 - Daňové příjmy</t>
  </si>
  <si>
    <t>Třída 2 - Nedaňové příjmy</t>
  </si>
  <si>
    <t>Třída 5 -Běžné výdaje</t>
  </si>
  <si>
    <t>Třída 6 -kapitálové výdaje</t>
  </si>
  <si>
    <r>
      <t xml:space="preserve">Pověřená obec </t>
    </r>
    <r>
      <rPr>
        <b/>
        <sz val="10"/>
        <rFont val="Arial CE"/>
        <family val="2"/>
      </rPr>
      <t>Jaroměř</t>
    </r>
  </si>
  <si>
    <t>Rozpočet vypracoval Kališ Miroslav</t>
  </si>
  <si>
    <t xml:space="preserve">dne: </t>
  </si>
  <si>
    <t xml:space="preserve">razítko </t>
  </si>
  <si>
    <t>Su</t>
  </si>
  <si>
    <t>Au</t>
  </si>
  <si>
    <t>Název položky</t>
  </si>
  <si>
    <t>Daň z příjmu FO  z kapitálových výnosů</t>
  </si>
  <si>
    <t>Daň z příjmu právnických osob</t>
  </si>
  <si>
    <t>DPH</t>
  </si>
  <si>
    <t>Správní poplatky</t>
  </si>
  <si>
    <t>Poplatek ze psů</t>
  </si>
  <si>
    <t>Daň z nemovitostí</t>
  </si>
  <si>
    <t>položka</t>
  </si>
  <si>
    <t>Záznam pol.</t>
  </si>
  <si>
    <t>Převod z vlastních fondů hospodářské činnosti</t>
  </si>
  <si>
    <t>ÚHRN PŘÍJMŮ</t>
  </si>
  <si>
    <t>Hodnota v tis.Kč
 na jedno desetinné místo</t>
  </si>
  <si>
    <t>Text</t>
  </si>
  <si>
    <t>Nákup
nehmotného
inv. majetku</t>
  </si>
  <si>
    <t>Programové
vybavení</t>
  </si>
  <si>
    <t>Budovy
haly a
stavby</t>
  </si>
  <si>
    <t>Stroje
přístroje
a zařízení</t>
  </si>
  <si>
    <t>Dopravní
prostředky</t>
  </si>
  <si>
    <t>Výpočetní 
technika</t>
  </si>
  <si>
    <t>Nákup 
hmotného
investičního
majetku jn.</t>
  </si>
  <si>
    <t>Poskytnutý
investiční
příspěvek</t>
  </si>
  <si>
    <t>Rozpis
rezerv
kapitálových
výdajů</t>
  </si>
  <si>
    <t>Kapitálové
výdaje
tř.6</t>
  </si>
  <si>
    <t>Výdaje
celkem</t>
  </si>
  <si>
    <t>Pěstební činnost v lesním hospodářství</t>
  </si>
  <si>
    <t>SKUPINA 1</t>
  </si>
  <si>
    <t>Odvádění a čištění odpad. Vod</t>
  </si>
  <si>
    <t>Úpravy drobných vodních toků</t>
  </si>
  <si>
    <t>SKUPINA 2</t>
  </si>
  <si>
    <t>Předškolní zařízení</t>
  </si>
  <si>
    <t>Základní školy</t>
  </si>
  <si>
    <t>zachování a obnova kulturních památek</t>
  </si>
  <si>
    <t>Zájmová činnost v kultůře</t>
  </si>
  <si>
    <t>Tělovýchovná činnost</t>
  </si>
  <si>
    <t>Záležitosti kultůry(SPOZ)</t>
  </si>
  <si>
    <t>Bytové hospodářství</t>
  </si>
  <si>
    <t>Veřejné osvětlení</t>
  </si>
  <si>
    <t>Pohřebnictví</t>
  </si>
  <si>
    <t>Územní plánování</t>
  </si>
  <si>
    <t>Komunální odpad</t>
  </si>
  <si>
    <t>Vzhled obcí a veřejná zeleň</t>
  </si>
  <si>
    <t>SKUPINA 3</t>
  </si>
  <si>
    <t>Dávky sociální pomoci j.n</t>
  </si>
  <si>
    <t>Domovy a penziony pro důchodce</t>
  </si>
  <si>
    <t>Domovy důchodců</t>
  </si>
  <si>
    <t>SKUPINA 4</t>
  </si>
  <si>
    <t>SKUPINA 5</t>
  </si>
  <si>
    <t>Místní zastupitelské orgány</t>
  </si>
  <si>
    <t>Činnost místní správy</t>
  </si>
  <si>
    <t>Zůstatek finančních operací</t>
  </si>
  <si>
    <t>Finanční operace jinde nejmenované</t>
  </si>
  <si>
    <t>Ostatní činnost jinde nejmenovaná</t>
  </si>
  <si>
    <t>SKUPINA 6</t>
  </si>
  <si>
    <t>C E L K E M</t>
  </si>
  <si>
    <t>Pozemky</t>
  </si>
  <si>
    <t>Poskytované služby
 a výrobky</t>
  </si>
  <si>
    <t>Pronájem pozemků</t>
  </si>
  <si>
    <t>Pronájem ostatních 
nemovitostí a jejich částí</t>
  </si>
  <si>
    <t>Pronájem nemovitýcg věcí</t>
  </si>
  <si>
    <t>Příjmy z úroků</t>
  </si>
  <si>
    <t>Nedaňové příjmy třída 2</t>
  </si>
  <si>
    <t>Prodej pozemků</t>
  </si>
  <si>
    <t>Prodej ostatních nemovitostí</t>
  </si>
  <si>
    <t>Kapitálové příjmy třída 3</t>
  </si>
  <si>
    <t>Pitná voda</t>
  </si>
  <si>
    <t>Příjmy a výdaje z úvěru z  finančních operací</t>
  </si>
  <si>
    <t>CELKEM</t>
  </si>
  <si>
    <t>Kontrolní řádek</t>
  </si>
  <si>
    <t xml:space="preserve"> ROZPOČTOVÉ PŘÍJMY</t>
  </si>
  <si>
    <r>
      <t xml:space="preserve"> NEDAŇOVÉ  PŘÍJMY</t>
    </r>
    <r>
      <rPr>
        <sz val="10"/>
        <rFont val="Arial CE"/>
        <family val="0"/>
      </rPr>
      <t xml:space="preserve">
třída 2  a třída 3</t>
    </r>
  </si>
  <si>
    <t xml:space="preserve"> Kapitálové výdaje</t>
  </si>
  <si>
    <t>třída 1 - DAŇOVÉ PŘÍJMY</t>
  </si>
  <si>
    <t>Třída 2 -NEDAŇOVÉ PŘÍJMY(převod z přílohy)</t>
  </si>
  <si>
    <t>Třída 3- KAPITÁLOVÉ PŘÍJMY (převod z přílohy)</t>
  </si>
  <si>
    <t>pořadové č.</t>
  </si>
  <si>
    <t>Běžné výdaje</t>
  </si>
  <si>
    <t>Dohody</t>
  </si>
  <si>
    <t>Platy zaměstnanců</t>
  </si>
  <si>
    <t>Ostatní osobní výdaje</t>
  </si>
  <si>
    <t>Pojištění zdravotní</t>
  </si>
  <si>
    <t>Knihy učebnice pomůcky</t>
  </si>
  <si>
    <t>Drobný hmotný majetek</t>
  </si>
  <si>
    <t>Nákup materiálu</t>
  </si>
  <si>
    <t>Voda</t>
  </si>
  <si>
    <t>Plyn</t>
  </si>
  <si>
    <t>Elektrická energie</t>
  </si>
  <si>
    <t>Pohonné hmoty</t>
  </si>
  <si>
    <t>Služby telekomunikací</t>
  </si>
  <si>
    <t>Služby peněžních ústavů</t>
  </si>
  <si>
    <t>Nájemné</t>
  </si>
  <si>
    <t>Nákup ostatních služeb</t>
  </si>
  <si>
    <t>Opravy a udržování</t>
  </si>
  <si>
    <t>Pohoštění</t>
  </si>
  <si>
    <t>Neinvestiční dotace obcím</t>
  </si>
  <si>
    <t>Ostatní neinvestiční dotace</t>
  </si>
  <si>
    <t>Úroky vlastní</t>
  </si>
  <si>
    <t>Běžné výdaje tř.5</t>
  </si>
  <si>
    <t xml:space="preserve">        SKUPINA 1</t>
  </si>
  <si>
    <t>Silnice</t>
  </si>
  <si>
    <t>Odvádění a čištění odpadních vod</t>
  </si>
  <si>
    <t xml:space="preserve">       SKUPINA 2</t>
  </si>
  <si>
    <t>Činnosti knihovnické</t>
  </si>
  <si>
    <t>Záležitosti kultury SPOZ</t>
  </si>
  <si>
    <t>Ostatní ambulantní péče</t>
  </si>
  <si>
    <t xml:space="preserve">Veřejné osvětlení </t>
  </si>
  <si>
    <t>komunální služby a územní rozvoj</t>
  </si>
  <si>
    <t>Vzhled obcí a veřejné zeleně</t>
  </si>
  <si>
    <t xml:space="preserve">         SKUPINA 3</t>
  </si>
  <si>
    <t xml:space="preserve">         SKUPINA 4</t>
  </si>
  <si>
    <t>Požární ochrana</t>
  </si>
  <si>
    <t xml:space="preserve">         SKUPINA 5</t>
  </si>
  <si>
    <t>Celkem</t>
  </si>
  <si>
    <t>Obecné příjm a výdaje z finančních oper.</t>
  </si>
  <si>
    <t>Pojištění sociálního
 zabezpečení</t>
  </si>
  <si>
    <t>Poskytování neinvestičních
 příspěvků a náhrad</t>
  </si>
  <si>
    <t>Neinvestiční dotace
 sdružením</t>
  </si>
  <si>
    <t>Neinvestiční příspěvky
 zřízeným příspěvkovým organizacím</t>
  </si>
  <si>
    <t>Konzultační poradenské a 
právní služby</t>
  </si>
  <si>
    <t>Zachování a obnova kulturních památek</t>
  </si>
  <si>
    <t>Nebytové</t>
  </si>
  <si>
    <t>Bytové</t>
  </si>
  <si>
    <t>EKOKOM</t>
  </si>
  <si>
    <t>Daně z příjmu FO ze zč a funkčních požitků</t>
  </si>
  <si>
    <t>Skupina 8</t>
  </si>
  <si>
    <t>Carion</t>
  </si>
  <si>
    <r>
      <t>Daň z příjmu FO ze S</t>
    </r>
    <r>
      <rPr>
        <sz val="8"/>
        <rFont val="Arial CE"/>
        <family val="2"/>
      </rPr>
      <t>amostatné</t>
    </r>
    <r>
      <rPr>
        <b/>
        <sz val="12"/>
        <rFont val="Arial CE"/>
        <family val="2"/>
      </rPr>
      <t>V</t>
    </r>
    <r>
      <rPr>
        <sz val="8"/>
        <rFont val="Arial CE"/>
        <family val="2"/>
      </rPr>
      <t>ýdělečné</t>
    </r>
    <r>
      <rPr>
        <b/>
        <sz val="12"/>
        <rFont val="Arial CE"/>
        <family val="2"/>
      </rPr>
      <t>Č</t>
    </r>
    <r>
      <rPr>
        <sz val="8"/>
        <rFont val="Arial CE"/>
        <family val="2"/>
      </rPr>
      <t>innosti</t>
    </r>
  </si>
  <si>
    <t>Poštovné</t>
  </si>
  <si>
    <t>Služby školení</t>
  </si>
  <si>
    <t>Cestovné</t>
  </si>
  <si>
    <t>Povinné pojistné</t>
  </si>
  <si>
    <t>Využití volného času dětí a mládeže</t>
  </si>
  <si>
    <t>Platby daní a poplatků krajům</t>
  </si>
  <si>
    <t>Nebytové prostory</t>
  </si>
  <si>
    <t>Nespecifikované rezervy</t>
  </si>
  <si>
    <t>vyvěšeno</t>
  </si>
  <si>
    <t>sejmuto</t>
  </si>
  <si>
    <t xml:space="preserve">Rozdíl </t>
  </si>
  <si>
    <t>Odvod loterií</t>
  </si>
  <si>
    <t>Sběr a svoz komunálních odpadů</t>
  </si>
  <si>
    <t>Neinvestiční přijaté dotace ze SR v rámci souhrného dot. vztahu</t>
  </si>
  <si>
    <t>Neinvestiční přijaté dotace od obcí (okr.Náchod)</t>
  </si>
  <si>
    <t xml:space="preserve">                                                                  ( okr. Trutnov)                                                 </t>
  </si>
  <si>
    <t>Mateřská škola</t>
  </si>
  <si>
    <t>Součet třída 4</t>
  </si>
  <si>
    <t>celkové výdaje</t>
  </si>
  <si>
    <t>Ostatní neinv. transfery nezisk. a podobným org.</t>
  </si>
  <si>
    <t>Investiční přijaté transfery ze státních fondů</t>
  </si>
  <si>
    <t>Ostatní investiční přijaté transfery ze st. Rozpočtu</t>
  </si>
  <si>
    <t>Třída 8 - Financování splácení úvěrů</t>
  </si>
  <si>
    <t>Hypotéky  - ČS, HB</t>
  </si>
  <si>
    <t>Financování přijaté úvěry</t>
  </si>
  <si>
    <t>Třída 8 - Finanacování přijaté úvěry</t>
  </si>
  <si>
    <t>Třída 8 - Fin. rezerva - peníze na účtu</t>
  </si>
  <si>
    <t>Přijaté nakapitálové příspěvky a náhrady</t>
  </si>
  <si>
    <t>Odvádění a čištění odp. vod</t>
  </si>
  <si>
    <t>Splácení celkem</t>
  </si>
  <si>
    <t>Finance - příjem celkem</t>
  </si>
  <si>
    <t>Finncování zůst. na účtech</t>
  </si>
  <si>
    <t>Třída 3 - Kapitálové příjmy</t>
  </si>
  <si>
    <t>Třída 4 - Přijaté dotace</t>
  </si>
  <si>
    <r>
      <t xml:space="preserve">VÝDAJE CELKEM </t>
    </r>
    <r>
      <rPr>
        <b/>
        <sz val="8"/>
        <rFont val="Arial CE"/>
        <family val="2"/>
      </rPr>
      <t>(ř.7 + ř.8)</t>
    </r>
  </si>
  <si>
    <t>SUMÁŘ ROZPOČTU PŘÍJMY - VÝDAJE</t>
  </si>
  <si>
    <r>
      <t>HODNOTA v tis.Kč</t>
    </r>
    <r>
      <rPr>
        <sz val="10"/>
        <rFont val="Arial CE"/>
        <family val="0"/>
      </rPr>
      <t xml:space="preserve">
na tři desetinná místa</t>
    </r>
  </si>
  <si>
    <t>ŘÁDEK</t>
  </si>
  <si>
    <t>Daň z příjmu právnických osob za obce</t>
  </si>
  <si>
    <t>Dary obyvatelstvu</t>
  </si>
  <si>
    <t>Věcné dary</t>
  </si>
  <si>
    <t>Prádlo, oděv a obuv</t>
  </si>
  <si>
    <t>Zpracování dat a služby</t>
  </si>
  <si>
    <t>Podpora ostatních produkčních činností</t>
  </si>
  <si>
    <r>
      <t xml:space="preserve">PŘÍJMY- VÝDAJE </t>
    </r>
    <r>
      <rPr>
        <b/>
        <sz val="8"/>
        <rFont val="Arial CE"/>
        <family val="2"/>
      </rPr>
      <t>(ř.5 - ř.8 )</t>
    </r>
  </si>
  <si>
    <r>
      <t>PŘÍJMY CELKEM</t>
    </r>
    <r>
      <rPr>
        <b/>
        <sz val="8"/>
        <rFont val="Arial CE"/>
        <family val="2"/>
      </rPr>
      <t xml:space="preserve"> (ř.1+ř.2+ř.3+ř.4</t>
    </r>
    <r>
      <rPr>
        <sz val="8"/>
        <rFont val="Arial CE"/>
        <family val="2"/>
      </rPr>
      <t>)</t>
    </r>
  </si>
  <si>
    <t>Ostatní záležitosti pozemních komunikací</t>
  </si>
  <si>
    <t>Činnosti registrovaných církví a náboženských společností</t>
  </si>
  <si>
    <t>Finanční vypořádání minulých let</t>
  </si>
  <si>
    <t>Vratky z transferů</t>
  </si>
  <si>
    <t>Provoz veřejné silniční dopravy</t>
  </si>
  <si>
    <t>Pozemní komunikace</t>
  </si>
  <si>
    <t>Úprava drobných vodních toků</t>
  </si>
  <si>
    <t>Činnost registrovaných církví</t>
  </si>
  <si>
    <t>Komunální služby a územní rozvoj</t>
  </si>
  <si>
    <t>Hypotéky  - ČS, Brno, ČS</t>
  </si>
  <si>
    <t>Finanační vpořádání minulých let</t>
  </si>
  <si>
    <t xml:space="preserve">     Zastupitelstvo obce stanovuje závazné ukazatele v paragrafech.</t>
  </si>
  <si>
    <t>Nebytové hospodářství</t>
  </si>
  <si>
    <t>Využívání a zneškodňování ko</t>
  </si>
  <si>
    <t>Ostatní finanční operace</t>
  </si>
  <si>
    <t>"+ KV"</t>
  </si>
  <si>
    <t>Využívání a zneškodňování KO</t>
  </si>
  <si>
    <t>Ostatní činnosti</t>
  </si>
  <si>
    <t>Příjmy z podílů na zisku a dividend</t>
  </si>
  <si>
    <t>Krizová opatření</t>
  </si>
  <si>
    <t>Rezerva na krizová opatření</t>
  </si>
  <si>
    <t>Využívání a zneškodňování kom.odpadu</t>
  </si>
  <si>
    <t>Schválený rozpočet na rok 2022</t>
  </si>
  <si>
    <t>Výdaje na rok 2022 - závazný ukazatel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</si>
</sst>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\ &quot;Kč&quot;"/>
    <numFmt numFmtId="169" formatCode="#,##0.0\ &quot;Kč&quot;"/>
    <numFmt numFmtId="170" formatCode="#,##0\ _K_č"/>
    <numFmt numFmtId="171" formatCode="&quot;&quot;"/>
    <numFmt numFmtId="172" formatCode="#,##0.0"/>
    <numFmt numFmtId="173" formatCode="[$-405]d\.\ mmmm\ yyyy"/>
    <numFmt numFmtId="174" formatCode="0.000000"/>
  </numFmts>
  <fonts count="8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20"/>
      <color indexed="10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b/>
      <sz val="16"/>
      <color indexed="9"/>
      <name val="Arial CE"/>
      <family val="2"/>
    </font>
    <font>
      <b/>
      <sz val="2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sz val="8"/>
      <color indexed="9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sz val="8"/>
      <color indexed="13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9"/>
      <color indexed="13"/>
      <name val="Arial CE"/>
      <family val="2"/>
    </font>
    <font>
      <b/>
      <sz val="2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57"/>
      <name val="Arial CE"/>
      <family val="2"/>
    </font>
    <font>
      <b/>
      <sz val="12"/>
      <color indexed="60"/>
      <name val="Arial CE"/>
      <family val="2"/>
    </font>
    <font>
      <sz val="12"/>
      <color indexed="8"/>
      <name val="Calibri"/>
      <family val="2"/>
    </font>
    <font>
      <b/>
      <sz val="12"/>
      <color indexed="5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2"/>
    </font>
    <font>
      <sz val="14"/>
      <color theme="1"/>
      <name val="Arial CE"/>
      <family val="2"/>
    </font>
    <font>
      <sz val="8"/>
      <color rgb="FFFFFF00"/>
      <name val="Arial CE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b/>
      <sz val="9"/>
      <color rgb="FFFFFF00"/>
      <name val="Arial CE"/>
      <family val="2"/>
    </font>
    <font>
      <b/>
      <sz val="22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6" tint="-0.24997000396251678"/>
      <name val="Arial CE"/>
      <family val="2"/>
    </font>
    <font>
      <b/>
      <sz val="16"/>
      <color theme="0"/>
      <name val="Arial CE"/>
      <family val="2"/>
    </font>
    <font>
      <b/>
      <sz val="12"/>
      <color rgb="FFC00000"/>
      <name val="Arial CE"/>
      <family val="2"/>
    </font>
    <font>
      <sz val="12"/>
      <color theme="1"/>
      <name val="Calibri"/>
      <family val="2"/>
    </font>
    <font>
      <b/>
      <sz val="12"/>
      <color theme="9" tint="-0.24997000396251678"/>
      <name val="Arial C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34" borderId="16" xfId="0" applyFont="1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6" fillId="34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9" xfId="0" applyFill="1" applyBorder="1" applyAlignment="1">
      <alignment/>
    </xf>
    <xf numFmtId="0" fontId="5" fillId="35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0" fillId="0" borderId="0" xfId="0" applyAlignment="1">
      <alignment textRotation="90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0" borderId="10" xfId="0" applyFill="1" applyBorder="1" applyAlignment="1">
      <alignment/>
    </xf>
    <xf numFmtId="166" fontId="0" fillId="34" borderId="34" xfId="0" applyNumberFormat="1" applyFill="1" applyBorder="1" applyAlignment="1">
      <alignment/>
    </xf>
    <xf numFmtId="166" fontId="7" fillId="34" borderId="35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39" borderId="10" xfId="0" applyNumberFormat="1" applyFill="1" applyBorder="1" applyAlignment="1">
      <alignment/>
    </xf>
    <xf numFmtId="166" fontId="0" fillId="37" borderId="10" xfId="0" applyNumberFormat="1" applyFill="1" applyBorder="1" applyAlignment="1">
      <alignment/>
    </xf>
    <xf numFmtId="0" fontId="1" fillId="41" borderId="36" xfId="0" applyFont="1" applyFill="1" applyBorder="1" applyAlignment="1">
      <alignment/>
    </xf>
    <xf numFmtId="0" fontId="1" fillId="35" borderId="36" xfId="0" applyFont="1" applyFill="1" applyBorder="1" applyAlignment="1">
      <alignment/>
    </xf>
    <xf numFmtId="0" fontId="1" fillId="38" borderId="37" xfId="0" applyFont="1" applyFill="1" applyBorder="1" applyAlignment="1">
      <alignment wrapText="1"/>
    </xf>
    <xf numFmtId="0" fontId="0" fillId="34" borderId="28" xfId="0" applyFill="1" applyBorder="1" applyAlignment="1">
      <alignment/>
    </xf>
    <xf numFmtId="0" fontId="0" fillId="0" borderId="23" xfId="0" applyBorder="1" applyAlignment="1">
      <alignment/>
    </xf>
    <xf numFmtId="0" fontId="5" fillId="35" borderId="10" xfId="0" applyFont="1" applyFill="1" applyBorder="1" applyAlignment="1">
      <alignment textRotation="90" wrapText="1"/>
    </xf>
    <xf numFmtId="0" fontId="1" fillId="34" borderId="38" xfId="0" applyFont="1" applyFill="1" applyBorder="1" applyAlignment="1">
      <alignment textRotation="90"/>
    </xf>
    <xf numFmtId="0" fontId="4" fillId="0" borderId="10" xfId="0" applyFont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2" fontId="4" fillId="38" borderId="25" xfId="0" applyNumberFormat="1" applyFont="1" applyFill="1" applyBorder="1" applyAlignment="1">
      <alignment/>
    </xf>
    <xf numFmtId="2" fontId="4" fillId="42" borderId="25" xfId="0" applyNumberFormat="1" applyFont="1" applyFill="1" applyBorder="1" applyAlignment="1">
      <alignment/>
    </xf>
    <xf numFmtId="2" fontId="4" fillId="42" borderId="39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shrinkToFit="1"/>
    </xf>
    <xf numFmtId="0" fontId="6" fillId="42" borderId="10" xfId="0" applyFont="1" applyFill="1" applyBorder="1" applyAlignment="1">
      <alignment shrinkToFit="1"/>
    </xf>
    <xf numFmtId="0" fontId="5" fillId="0" borderId="10" xfId="0" applyFont="1" applyBorder="1" applyAlignment="1">
      <alignment textRotation="90" shrinkToFit="1"/>
    </xf>
    <xf numFmtId="0" fontId="5" fillId="42" borderId="10" xfId="0" applyFont="1" applyFill="1" applyBorder="1" applyAlignment="1">
      <alignment textRotation="90" shrinkToFit="1"/>
    </xf>
    <xf numFmtId="0" fontId="5" fillId="0" borderId="10" xfId="0" applyFont="1" applyBorder="1" applyAlignment="1">
      <alignment textRotation="90" wrapText="1" shrinkToFi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6" fillId="42" borderId="4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34" borderId="10" xfId="0" applyFont="1" applyFill="1" applyBorder="1" applyAlignment="1">
      <alignment textRotation="90"/>
    </xf>
    <xf numFmtId="0" fontId="5" fillId="0" borderId="10" xfId="0" applyFont="1" applyBorder="1" applyAlignment="1">
      <alignment textRotation="90" wrapText="1" shrinkToFit="1"/>
    </xf>
    <xf numFmtId="0" fontId="6" fillId="38" borderId="32" xfId="0" applyFont="1" applyFill="1" applyBorder="1" applyAlignment="1">
      <alignment textRotation="90" wrapText="1"/>
    </xf>
    <xf numFmtId="0" fontId="5" fillId="0" borderId="10" xfId="0" applyFont="1" applyBorder="1" applyAlignment="1">
      <alignment textRotation="90" shrinkToFit="1"/>
    </xf>
    <xf numFmtId="0" fontId="5" fillId="0" borderId="10" xfId="0" applyFont="1" applyBorder="1" applyAlignment="1">
      <alignment/>
    </xf>
    <xf numFmtId="167" fontId="5" fillId="35" borderId="12" xfId="0" applyNumberFormat="1" applyFont="1" applyFill="1" applyBorder="1" applyAlignment="1">
      <alignment/>
    </xf>
    <xf numFmtId="167" fontId="5" fillId="0" borderId="12" xfId="0" applyNumberFormat="1" applyFont="1" applyBorder="1" applyAlignment="1">
      <alignment/>
    </xf>
    <xf numFmtId="167" fontId="5" fillId="43" borderId="12" xfId="0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/>
    </xf>
    <xf numFmtId="167" fontId="5" fillId="35" borderId="10" xfId="0" applyNumberFormat="1" applyFont="1" applyFill="1" applyBorder="1" applyAlignment="1">
      <alignment/>
    </xf>
    <xf numFmtId="167" fontId="5" fillId="0" borderId="10" xfId="0" applyNumberFormat="1" applyFont="1" applyBorder="1" applyAlignment="1">
      <alignment/>
    </xf>
    <xf numFmtId="167" fontId="5" fillId="43" borderId="10" xfId="0" applyNumberFormat="1" applyFont="1" applyFill="1" applyBorder="1" applyAlignment="1">
      <alignment/>
    </xf>
    <xf numFmtId="167" fontId="5" fillId="35" borderId="15" xfId="0" applyNumberFormat="1" applyFont="1" applyFill="1" applyBorder="1" applyAlignment="1">
      <alignment/>
    </xf>
    <xf numFmtId="167" fontId="5" fillId="0" borderId="15" xfId="0" applyNumberFormat="1" applyFont="1" applyBorder="1" applyAlignment="1">
      <alignment/>
    </xf>
    <xf numFmtId="167" fontId="5" fillId="43" borderId="15" xfId="0" applyNumberFormat="1" applyFont="1" applyFill="1" applyBorder="1" applyAlignment="1">
      <alignment/>
    </xf>
    <xf numFmtId="167" fontId="5" fillId="0" borderId="41" xfId="0" applyNumberFormat="1" applyFont="1" applyBorder="1" applyAlignment="1">
      <alignment/>
    </xf>
    <xf numFmtId="167" fontId="5" fillId="44" borderId="40" xfId="0" applyNumberFormat="1" applyFont="1" applyFill="1" applyBorder="1" applyAlignment="1">
      <alignment/>
    </xf>
    <xf numFmtId="167" fontId="5" fillId="44" borderId="42" xfId="0" applyNumberFormat="1" applyFont="1" applyFill="1" applyBorder="1" applyAlignment="1">
      <alignment/>
    </xf>
    <xf numFmtId="167" fontId="19" fillId="45" borderId="12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5" fillId="0" borderId="0" xfId="0" applyNumberFormat="1" applyFont="1" applyAlignment="1">
      <alignment/>
    </xf>
    <xf numFmtId="167" fontId="5" fillId="0" borderId="0" xfId="0" applyNumberFormat="1" applyFont="1" applyBorder="1" applyAlignment="1">
      <alignment/>
    </xf>
    <xf numFmtId="167" fontId="5" fillId="46" borderId="0" xfId="0" applyNumberFormat="1" applyFont="1" applyFill="1" applyAlignment="1">
      <alignment/>
    </xf>
    <xf numFmtId="167" fontId="5" fillId="46" borderId="10" xfId="0" applyNumberFormat="1" applyFont="1" applyFill="1" applyBorder="1" applyAlignment="1">
      <alignment/>
    </xf>
    <xf numFmtId="167" fontId="5" fillId="38" borderId="43" xfId="0" applyNumberFormat="1" applyFont="1" applyFill="1" applyBorder="1" applyAlignment="1">
      <alignment/>
    </xf>
    <xf numFmtId="167" fontId="5" fillId="42" borderId="40" xfId="0" applyNumberFormat="1" applyFont="1" applyFill="1" applyBorder="1" applyAlignment="1">
      <alignment/>
    </xf>
    <xf numFmtId="167" fontId="5" fillId="42" borderId="42" xfId="0" applyNumberFormat="1" applyFont="1" applyFill="1" applyBorder="1" applyAlignment="1">
      <alignment/>
    </xf>
    <xf numFmtId="167" fontId="5" fillId="35" borderId="41" xfId="0" applyNumberFormat="1" applyFont="1" applyFill="1" applyBorder="1" applyAlignment="1">
      <alignment/>
    </xf>
    <xf numFmtId="167" fontId="5" fillId="43" borderId="41" xfId="0" applyNumberFormat="1" applyFont="1" applyFill="1" applyBorder="1" applyAlignment="1">
      <alignment/>
    </xf>
    <xf numFmtId="167" fontId="5" fillId="0" borderId="41" xfId="0" applyNumberFormat="1" applyFont="1" applyFill="1" applyBorder="1" applyAlignment="1">
      <alignment/>
    </xf>
    <xf numFmtId="167" fontId="5" fillId="10" borderId="10" xfId="0" applyNumberFormat="1" applyFont="1" applyFill="1" applyBorder="1" applyAlignment="1">
      <alignment/>
    </xf>
    <xf numFmtId="167" fontId="5" fillId="47" borderId="10" xfId="0" applyNumberFormat="1" applyFont="1" applyFill="1" applyBorder="1" applyAlignment="1">
      <alignment/>
    </xf>
    <xf numFmtId="167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6" fillId="44" borderId="32" xfId="0" applyFont="1" applyFill="1" applyBorder="1" applyAlignment="1">
      <alignment/>
    </xf>
    <xf numFmtId="0" fontId="5" fillId="44" borderId="40" xfId="0" applyFont="1" applyFill="1" applyBorder="1" applyAlignment="1">
      <alignment/>
    </xf>
    <xf numFmtId="0" fontId="5" fillId="0" borderId="15" xfId="0" applyFont="1" applyBorder="1" applyAlignment="1">
      <alignment/>
    </xf>
    <xf numFmtId="0" fontId="6" fillId="38" borderId="43" xfId="0" applyFont="1" applyFill="1" applyBorder="1" applyAlignment="1">
      <alignment/>
    </xf>
    <xf numFmtId="0" fontId="5" fillId="38" borderId="43" xfId="0" applyFont="1" applyFill="1" applyBorder="1" applyAlignment="1">
      <alignment/>
    </xf>
    <xf numFmtId="0" fontId="6" fillId="42" borderId="40" xfId="0" applyFont="1" applyFill="1" applyBorder="1" applyAlignment="1">
      <alignment/>
    </xf>
    <xf numFmtId="0" fontId="5" fillId="42" borderId="40" xfId="0" applyFont="1" applyFill="1" applyBorder="1" applyAlignment="1">
      <alignment/>
    </xf>
    <xf numFmtId="0" fontId="5" fillId="0" borderId="41" xfId="0" applyFont="1" applyBorder="1" applyAlignment="1">
      <alignment/>
    </xf>
    <xf numFmtId="0" fontId="6" fillId="44" borderId="4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42" borderId="10" xfId="0" applyFont="1" applyFill="1" applyBorder="1" applyAlignment="1">
      <alignment/>
    </xf>
    <xf numFmtId="0" fontId="6" fillId="44" borderId="43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textRotation="90" wrapText="1"/>
    </xf>
    <xf numFmtId="0" fontId="1" fillId="0" borderId="0" xfId="0" applyFont="1" applyFill="1" applyBorder="1" applyAlignment="1">
      <alignment textRotation="90" wrapText="1"/>
    </xf>
    <xf numFmtId="166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4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4" fillId="10" borderId="10" xfId="0" applyFont="1" applyFill="1" applyBorder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33" borderId="4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7" fontId="5" fillId="0" borderId="0" xfId="0" applyNumberFormat="1" applyFont="1" applyAlignment="1">
      <alignment/>
    </xf>
    <xf numFmtId="0" fontId="5" fillId="48" borderId="0" xfId="0" applyFont="1" applyFill="1" applyAlignment="1">
      <alignment/>
    </xf>
    <xf numFmtId="167" fontId="5" fillId="0" borderId="0" xfId="0" applyNumberFormat="1" applyFont="1" applyFill="1" applyBorder="1" applyAlignment="1">
      <alignment/>
    </xf>
    <xf numFmtId="167" fontId="5" fillId="38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4" fillId="38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35" borderId="15" xfId="0" applyFont="1" applyFill="1" applyBorder="1" applyAlignment="1">
      <alignment/>
    </xf>
    <xf numFmtId="167" fontId="15" fillId="0" borderId="0" xfId="0" applyNumberFormat="1" applyFont="1" applyAlignment="1">
      <alignment/>
    </xf>
    <xf numFmtId="2" fontId="75" fillId="0" borderId="43" xfId="0" applyNumberFormat="1" applyFont="1" applyFill="1" applyBorder="1" applyAlignment="1">
      <alignment/>
    </xf>
    <xf numFmtId="0" fontId="76" fillId="49" borderId="10" xfId="0" applyFont="1" applyFill="1" applyBorder="1" applyAlignment="1">
      <alignment/>
    </xf>
    <xf numFmtId="0" fontId="5" fillId="47" borderId="10" xfId="0" applyFont="1" applyFill="1" applyBorder="1" applyAlignment="1">
      <alignment/>
    </xf>
    <xf numFmtId="167" fontId="5" fillId="47" borderId="10" xfId="0" applyNumberFormat="1" applyFont="1" applyFill="1" applyBorder="1" applyAlignment="1">
      <alignment/>
    </xf>
    <xf numFmtId="0" fontId="0" fillId="47" borderId="0" xfId="0" applyFill="1" applyAlignment="1">
      <alignment/>
    </xf>
    <xf numFmtId="0" fontId="77" fillId="16" borderId="10" xfId="0" applyFont="1" applyFill="1" applyBorder="1" applyAlignment="1">
      <alignment/>
    </xf>
    <xf numFmtId="167" fontId="78" fillId="16" borderId="10" xfId="0" applyNumberFormat="1" applyFont="1" applyFill="1" applyBorder="1" applyAlignment="1">
      <alignment/>
    </xf>
    <xf numFmtId="0" fontId="0" fillId="50" borderId="31" xfId="0" applyFill="1" applyBorder="1" applyAlignment="1">
      <alignment/>
    </xf>
    <xf numFmtId="167" fontId="19" fillId="47" borderId="12" xfId="0" applyNumberFormat="1" applyFont="1" applyFill="1" applyBorder="1" applyAlignment="1">
      <alignment/>
    </xf>
    <xf numFmtId="167" fontId="79" fillId="49" borderId="15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167" fontId="5" fillId="38" borderId="12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167" fontId="5" fillId="0" borderId="15" xfId="0" applyNumberFormat="1" applyFont="1" applyBorder="1" applyAlignment="1">
      <alignment/>
    </xf>
    <xf numFmtId="167" fontId="5" fillId="0" borderId="31" xfId="0" applyNumberFormat="1" applyFont="1" applyBorder="1" applyAlignment="1">
      <alignment/>
    </xf>
    <xf numFmtId="167" fontId="5" fillId="35" borderId="32" xfId="0" applyNumberFormat="1" applyFont="1" applyFill="1" applyBorder="1" applyAlignment="1">
      <alignment/>
    </xf>
    <xf numFmtId="167" fontId="5" fillId="0" borderId="32" xfId="0" applyNumberFormat="1" applyFont="1" applyBorder="1" applyAlignment="1">
      <alignment/>
    </xf>
    <xf numFmtId="167" fontId="5" fillId="0" borderId="13" xfId="0" applyNumberFormat="1" applyFont="1" applyBorder="1" applyAlignment="1">
      <alignment/>
    </xf>
    <xf numFmtId="167" fontId="5" fillId="0" borderId="14" xfId="0" applyNumberFormat="1" applyFont="1" applyBorder="1" applyAlignment="1">
      <alignment/>
    </xf>
    <xf numFmtId="167" fontId="6" fillId="51" borderId="46" xfId="0" applyNumberFormat="1" applyFont="1" applyFill="1" applyBorder="1" applyAlignment="1">
      <alignment/>
    </xf>
    <xf numFmtId="167" fontId="5" fillId="52" borderId="12" xfId="0" applyNumberFormat="1" applyFont="1" applyFill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67" fontId="5" fillId="0" borderId="0" xfId="46" applyNumberFormat="1" applyFont="1" applyBorder="1">
      <alignment/>
      <protection/>
    </xf>
    <xf numFmtId="0" fontId="3" fillId="33" borderId="3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167" fontId="5" fillId="47" borderId="12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4" fontId="10" fillId="47" borderId="32" xfId="0" applyNumberFormat="1" applyFont="1" applyFill="1" applyBorder="1" applyAlignment="1">
      <alignment horizontal="right"/>
    </xf>
    <xf numFmtId="4" fontId="83" fillId="47" borderId="11" xfId="0" applyNumberFormat="1" applyFont="1" applyFill="1" applyBorder="1" applyAlignment="1">
      <alignment/>
    </xf>
    <xf numFmtId="4" fontId="9" fillId="53" borderId="32" xfId="0" applyNumberFormat="1" applyFont="1" applyFill="1" applyBorder="1" applyAlignment="1">
      <alignment horizontal="right"/>
    </xf>
    <xf numFmtId="4" fontId="84" fillId="53" borderId="11" xfId="0" applyNumberFormat="1" applyFont="1" applyFill="1" applyBorder="1" applyAlignment="1">
      <alignment horizontal="right"/>
    </xf>
    <xf numFmtId="4" fontId="9" fillId="47" borderId="32" xfId="0" applyNumberFormat="1" applyFont="1" applyFill="1" applyBorder="1" applyAlignment="1">
      <alignment horizontal="right"/>
    </xf>
    <xf numFmtId="4" fontId="85" fillId="47" borderId="11" xfId="0" applyNumberFormat="1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 horizontal="right"/>
    </xf>
    <xf numFmtId="4" fontId="9" fillId="3" borderId="33" xfId="0" applyNumberFormat="1" applyFont="1" applyFill="1" applyBorder="1" applyAlignment="1">
      <alignment horizontal="right"/>
    </xf>
    <xf numFmtId="4" fontId="9" fillId="3" borderId="11" xfId="0" applyNumberFormat="1" applyFont="1" applyFill="1" applyBorder="1" applyAlignment="1">
      <alignment horizontal="right"/>
    </xf>
    <xf numFmtId="4" fontId="9" fillId="16" borderId="33" xfId="0" applyNumberFormat="1" applyFont="1" applyFill="1" applyBorder="1" applyAlignment="1">
      <alignment horizontal="right"/>
    </xf>
    <xf numFmtId="4" fontId="9" fillId="16" borderId="11" xfId="0" applyNumberFormat="1" applyFont="1" applyFill="1" applyBorder="1" applyAlignment="1">
      <alignment horizontal="right"/>
    </xf>
    <xf numFmtId="4" fontId="0" fillId="16" borderId="32" xfId="0" applyNumberFormat="1" applyFill="1" applyBorder="1" applyAlignment="1">
      <alignment/>
    </xf>
    <xf numFmtId="4" fontId="9" fillId="16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5" fillId="46" borderId="12" xfId="0" applyNumberFormat="1" applyFont="1" applyFill="1" applyBorder="1" applyAlignment="1">
      <alignment/>
    </xf>
    <xf numFmtId="0" fontId="14" fillId="0" borderId="10" xfId="46" applyFont="1" applyBorder="1">
      <alignment/>
      <protection/>
    </xf>
    <xf numFmtId="0" fontId="14" fillId="36" borderId="10" xfId="46" applyFont="1" applyFill="1" applyBorder="1">
      <alignment/>
      <protection/>
    </xf>
    <xf numFmtId="167" fontId="4" fillId="0" borderId="10" xfId="46" applyNumberFormat="1" applyFont="1" applyBorder="1">
      <alignment/>
      <protection/>
    </xf>
    <xf numFmtId="167" fontId="14" fillId="0" borderId="10" xfId="46" applyNumberFormat="1" applyFont="1" applyBorder="1">
      <alignment/>
      <protection/>
    </xf>
    <xf numFmtId="0" fontId="4" fillId="44" borderId="10" xfId="46" applyFont="1" applyFill="1" applyBorder="1">
      <alignment/>
      <protection/>
    </xf>
    <xf numFmtId="0" fontId="14" fillId="44" borderId="10" xfId="46" applyFont="1" applyFill="1" applyBorder="1">
      <alignment/>
      <protection/>
    </xf>
    <xf numFmtId="0" fontId="4" fillId="0" borderId="10" xfId="46" applyFont="1" applyBorder="1">
      <alignment/>
      <protection/>
    </xf>
    <xf numFmtId="0" fontId="86" fillId="0" borderId="10" xfId="0" applyFont="1" applyBorder="1" applyAlignment="1">
      <alignment/>
    </xf>
    <xf numFmtId="167" fontId="87" fillId="0" borderId="10" xfId="46" applyNumberFormat="1" applyFont="1" applyBorder="1">
      <alignment/>
      <protection/>
    </xf>
    <xf numFmtId="0" fontId="15" fillId="47" borderId="0" xfId="0" applyFont="1" applyFill="1" applyAlignment="1">
      <alignment/>
    </xf>
    <xf numFmtId="0" fontId="0" fillId="47" borderId="0" xfId="0" applyFill="1" applyBorder="1" applyAlignment="1">
      <alignment/>
    </xf>
    <xf numFmtId="2" fontId="4" fillId="38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2" fillId="33" borderId="32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9" fillId="3" borderId="32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/>
    </xf>
    <xf numFmtId="4" fontId="9" fillId="16" borderId="32" xfId="0" applyNumberFormat="1" applyFont="1" applyFill="1" applyBorder="1" applyAlignment="1">
      <alignment horizontal="right"/>
    </xf>
    <xf numFmtId="0" fontId="0" fillId="33" borderId="3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4" xfId="0" applyFill="1" applyBorder="1" applyAlignment="1">
      <alignment/>
    </xf>
    <xf numFmtId="0" fontId="0" fillId="47" borderId="0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1" xfId="0" applyFill="1" applyBorder="1" applyAlignment="1">
      <alignment/>
    </xf>
    <xf numFmtId="4" fontId="9" fillId="16" borderId="11" xfId="0" applyNumberFormat="1" applyFont="1" applyFill="1" applyBorder="1" applyAlignment="1">
      <alignment horizontal="right"/>
    </xf>
    <xf numFmtId="4" fontId="10" fillId="54" borderId="32" xfId="0" applyNumberFormat="1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3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50" borderId="32" xfId="0" applyFill="1" applyBorder="1" applyAlignment="1">
      <alignment/>
    </xf>
    <xf numFmtId="0" fontId="0" fillId="50" borderId="40" xfId="0" applyFill="1" applyBorder="1" applyAlignment="1">
      <alignment/>
    </xf>
    <xf numFmtId="0" fontId="0" fillId="50" borderId="11" xfId="0" applyFill="1" applyBorder="1" applyAlignment="1">
      <alignment/>
    </xf>
    <xf numFmtId="0" fontId="0" fillId="50" borderId="15" xfId="0" applyFill="1" applyBorder="1" applyAlignment="1">
      <alignment/>
    </xf>
    <xf numFmtId="0" fontId="0" fillId="50" borderId="41" xfId="0" applyFill="1" applyBorder="1" applyAlignment="1">
      <alignment/>
    </xf>
    <xf numFmtId="0" fontId="0" fillId="50" borderId="12" xfId="0" applyFill="1" applyBorder="1" applyAlignment="1">
      <alignment/>
    </xf>
    <xf numFmtId="0" fontId="0" fillId="50" borderId="42" xfId="0" applyFill="1" applyBorder="1" applyAlignment="1">
      <alignment/>
    </xf>
    <xf numFmtId="0" fontId="0" fillId="50" borderId="44" xfId="0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4" fontId="1" fillId="0" borderId="4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2" fillId="33" borderId="32" xfId="0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51" borderId="15" xfId="0" applyFont="1" applyFill="1" applyBorder="1" applyAlignment="1">
      <alignment horizontal="center"/>
    </xf>
    <xf numFmtId="0" fontId="5" fillId="51" borderId="15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1">
    <dxf>
      <font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57"/>
        </patternFill>
      </fill>
    </dxf>
    <dxf>
      <font>
        <b/>
        <i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 val="0"/>
        <color rgb="FF000080"/>
      </font>
      <border/>
    </dxf>
    <dxf>
      <font>
        <b/>
        <i val="0"/>
        <strike val="0"/>
        <color rgb="FF0000FF"/>
      </font>
      <border/>
    </dxf>
    <dxf>
      <font>
        <b/>
        <i val="0"/>
        <color rgb="FFFFFF00"/>
      </font>
      <fill>
        <patternFill>
          <bgColor rgb="FF339966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6"/>
  <sheetViews>
    <sheetView showZeros="0" zoomScalePageLayoutView="0" workbookViewId="0" topLeftCell="A4">
      <selection activeCell="K29" sqref="K29"/>
    </sheetView>
  </sheetViews>
  <sheetFormatPr defaultColWidth="9.00390625" defaultRowHeight="12.75"/>
  <cols>
    <col min="1" max="1" width="3.125" style="0" customWidth="1"/>
    <col min="3" max="3" width="17.875" style="0" customWidth="1"/>
    <col min="5" max="5" width="20.375" style="0" customWidth="1"/>
    <col min="7" max="7" width="19.25390625" style="0" customWidth="1"/>
    <col min="8" max="8" width="2.625" style="0" customWidth="1"/>
    <col min="9" max="9" width="0.6171875" style="0" customWidth="1"/>
    <col min="10" max="10" width="22.875" style="0" customWidth="1"/>
  </cols>
  <sheetData>
    <row r="1" spans="1:8" ht="12.75">
      <c r="A1" s="260"/>
      <c r="B1" s="261"/>
      <c r="C1" s="261"/>
      <c r="D1" s="261"/>
      <c r="E1" s="261"/>
      <c r="F1" s="261"/>
      <c r="G1" s="261"/>
      <c r="H1" s="262"/>
    </row>
    <row r="2" spans="1:8" ht="23.25">
      <c r="A2" s="263"/>
      <c r="B2" s="246" t="s">
        <v>1</v>
      </c>
      <c r="C2" s="247"/>
      <c r="D2" s="248"/>
      <c r="E2" s="251" t="s">
        <v>0</v>
      </c>
      <c r="F2" s="252"/>
      <c r="G2" s="253"/>
      <c r="H2" s="263"/>
    </row>
    <row r="3" spans="1:8" ht="12.75">
      <c r="A3" s="264"/>
      <c r="B3" s="251" t="s">
        <v>2</v>
      </c>
      <c r="C3" s="252"/>
      <c r="D3" s="253"/>
      <c r="E3" s="251" t="s">
        <v>11</v>
      </c>
      <c r="F3" s="252"/>
      <c r="G3" s="253"/>
      <c r="H3" s="264"/>
    </row>
    <row r="4" spans="1:8" ht="30">
      <c r="A4" s="264"/>
      <c r="B4" s="277" t="s">
        <v>211</v>
      </c>
      <c r="C4" s="278"/>
      <c r="D4" s="278"/>
      <c r="E4" s="278"/>
      <c r="F4" s="278"/>
      <c r="G4" s="279"/>
      <c r="H4" s="264"/>
    </row>
    <row r="5" spans="1:8" ht="18">
      <c r="A5" s="264"/>
      <c r="B5" s="193" t="s">
        <v>200</v>
      </c>
      <c r="C5" s="156"/>
      <c r="D5" s="156"/>
      <c r="E5" s="156"/>
      <c r="F5" s="156"/>
      <c r="G5" s="194"/>
      <c r="H5" s="264"/>
    </row>
    <row r="6" spans="1:8" ht="18">
      <c r="A6" s="264"/>
      <c r="B6" s="231"/>
      <c r="C6" s="232"/>
      <c r="D6" s="232"/>
      <c r="E6" s="232"/>
      <c r="F6" s="232"/>
      <c r="G6" s="233"/>
      <c r="H6" s="264"/>
    </row>
    <row r="7" spans="1:8" ht="18">
      <c r="A7" s="264"/>
      <c r="B7" s="228" t="s">
        <v>12</v>
      </c>
      <c r="C7" s="229"/>
      <c r="D7" s="229"/>
      <c r="E7" s="230"/>
      <c r="F7" s="249" t="s">
        <v>3</v>
      </c>
      <c r="G7" s="250"/>
      <c r="H7" s="264"/>
    </row>
    <row r="8" spans="1:8" ht="12.75">
      <c r="A8" s="264"/>
      <c r="B8" s="3"/>
      <c r="C8" s="3"/>
      <c r="D8" s="3" t="s">
        <v>4</v>
      </c>
      <c r="E8" s="237"/>
      <c r="F8" s="238"/>
      <c r="G8" s="239"/>
      <c r="H8" s="264"/>
    </row>
    <row r="9" spans="1:8" ht="12.75">
      <c r="A9" s="264"/>
      <c r="B9" s="3"/>
      <c r="C9" s="251">
        <v>724183740</v>
      </c>
      <c r="D9" s="253"/>
      <c r="E9" s="240"/>
      <c r="F9" s="241"/>
      <c r="G9" s="242"/>
      <c r="H9" s="264"/>
    </row>
    <row r="10" spans="1:8" ht="12.75">
      <c r="A10" s="264"/>
      <c r="B10" s="3"/>
      <c r="C10" s="3"/>
      <c r="D10" s="3"/>
      <c r="E10" s="240"/>
      <c r="F10" s="241"/>
      <c r="G10" s="242"/>
      <c r="H10" s="264"/>
    </row>
    <row r="11" spans="1:8" ht="31.5" customHeight="1">
      <c r="A11" s="264"/>
      <c r="B11" s="3"/>
      <c r="C11" s="3"/>
      <c r="D11" s="3"/>
      <c r="E11" s="243"/>
      <c r="F11" s="244"/>
      <c r="G11" s="245"/>
      <c r="H11" s="264"/>
    </row>
    <row r="12" spans="1:8" ht="18">
      <c r="A12" s="264"/>
      <c r="B12" s="228" t="s">
        <v>5</v>
      </c>
      <c r="C12" s="230"/>
      <c r="D12" s="6" t="s">
        <v>13</v>
      </c>
      <c r="E12" s="86"/>
      <c r="F12" s="251" t="s">
        <v>14</v>
      </c>
      <c r="G12" s="253"/>
      <c r="H12" s="264"/>
    </row>
    <row r="13" spans="1:8" ht="12.75">
      <c r="A13" s="264"/>
      <c r="B13" s="280" t="s">
        <v>151</v>
      </c>
      <c r="C13" s="281"/>
      <c r="D13" s="281"/>
      <c r="E13" s="256" t="s">
        <v>152</v>
      </c>
      <c r="F13" s="256"/>
      <c r="G13" s="257"/>
      <c r="H13" s="264"/>
    </row>
    <row r="14" spans="1:8" ht="12.75">
      <c r="A14" s="264"/>
      <c r="B14" s="274">
        <v>44546</v>
      </c>
      <c r="C14" s="275"/>
      <c r="D14" s="275"/>
      <c r="E14" s="268">
        <v>44915</v>
      </c>
      <c r="F14" s="269"/>
      <c r="G14" s="270"/>
      <c r="H14" s="264"/>
    </row>
    <row r="15" spans="1:8" ht="12.75">
      <c r="A15" s="264"/>
      <c r="B15" s="276"/>
      <c r="C15" s="275"/>
      <c r="D15" s="275"/>
      <c r="E15" s="269"/>
      <c r="F15" s="269"/>
      <c r="G15" s="270"/>
      <c r="H15" s="264"/>
    </row>
    <row r="16" spans="1:8" ht="12.75">
      <c r="A16" s="267"/>
      <c r="B16" s="140"/>
      <c r="C16" s="141"/>
      <c r="D16" s="141"/>
      <c r="E16" s="141"/>
      <c r="F16" s="141"/>
      <c r="G16" s="142"/>
      <c r="H16" s="264"/>
    </row>
    <row r="17" spans="1:8" ht="75.75" customHeight="1">
      <c r="A17" s="264"/>
      <c r="B17" s="139"/>
      <c r="C17" s="143"/>
      <c r="D17" s="143"/>
      <c r="E17" s="143"/>
      <c r="F17" s="143"/>
      <c r="G17" s="144"/>
      <c r="H17" s="264"/>
    </row>
    <row r="18" spans="1:8" ht="18">
      <c r="A18" s="264"/>
      <c r="B18" s="271" t="s">
        <v>178</v>
      </c>
      <c r="C18" s="272"/>
      <c r="D18" s="272"/>
      <c r="E18" s="272"/>
      <c r="F18" s="272"/>
      <c r="G18" s="273"/>
      <c r="H18" s="264"/>
    </row>
    <row r="19" spans="1:8" ht="12.75">
      <c r="A19" s="264"/>
      <c r="B19" s="3"/>
      <c r="C19" s="3"/>
      <c r="D19" s="3"/>
      <c r="E19" s="3"/>
      <c r="F19" s="3"/>
      <c r="G19" s="3"/>
      <c r="H19" s="264"/>
    </row>
    <row r="20" spans="1:8" ht="34.5" customHeight="1">
      <c r="A20" s="264"/>
      <c r="B20" s="178" t="s">
        <v>180</v>
      </c>
      <c r="C20" s="251"/>
      <c r="D20" s="253"/>
      <c r="E20" s="4"/>
      <c r="F20" s="258" t="s">
        <v>179</v>
      </c>
      <c r="G20" s="259"/>
      <c r="H20" s="264"/>
    </row>
    <row r="21" spans="1:8" ht="20.25">
      <c r="A21" s="264"/>
      <c r="B21" s="5">
        <v>1</v>
      </c>
      <c r="C21" s="231" t="s">
        <v>7</v>
      </c>
      <c r="D21" s="232"/>
      <c r="E21" s="233"/>
      <c r="F21" s="236">
        <f>SUM('Rozpočtové příjmy'!H14)</f>
        <v>12978</v>
      </c>
      <c r="G21" s="254"/>
      <c r="H21" s="264"/>
    </row>
    <row r="22" spans="1:8" ht="20.25">
      <c r="A22" s="264"/>
      <c r="B22" s="5">
        <v>2</v>
      </c>
      <c r="C22" s="231" t="s">
        <v>8</v>
      </c>
      <c r="D22" s="232"/>
      <c r="E22" s="233"/>
      <c r="F22" s="236">
        <f>SUM('Nedaňové příjmy'!K17)</f>
        <v>1717.2</v>
      </c>
      <c r="G22" s="254"/>
      <c r="H22" s="264"/>
    </row>
    <row r="23" spans="1:8" ht="20.25">
      <c r="A23" s="264"/>
      <c r="B23" s="5">
        <v>3</v>
      </c>
      <c r="C23" s="231" t="s">
        <v>175</v>
      </c>
      <c r="D23" s="232"/>
      <c r="E23" s="233"/>
      <c r="F23" s="236">
        <f>SUM('Nedaňové příjmy'!O16)</f>
        <v>0</v>
      </c>
      <c r="G23" s="254"/>
      <c r="H23" s="264"/>
    </row>
    <row r="24" spans="1:8" ht="20.25">
      <c r="A24" s="264"/>
      <c r="B24" s="5">
        <v>4</v>
      </c>
      <c r="C24" s="231" t="s">
        <v>176</v>
      </c>
      <c r="D24" s="232"/>
      <c r="E24" s="233"/>
      <c r="F24" s="236">
        <f>'Rozpočtové příjmy'!H23</f>
        <v>180</v>
      </c>
      <c r="G24" s="235"/>
      <c r="H24" s="264"/>
    </row>
    <row r="25" spans="1:10" ht="20.25">
      <c r="A25" s="264"/>
      <c r="B25" s="5">
        <v>5</v>
      </c>
      <c r="C25" s="228" t="s">
        <v>188</v>
      </c>
      <c r="D25" s="229"/>
      <c r="E25" s="230"/>
      <c r="F25" s="255">
        <f>SUM(F21:G24)</f>
        <v>14875.2</v>
      </c>
      <c r="G25" s="235"/>
      <c r="H25" s="264"/>
      <c r="J25" s="199"/>
    </row>
    <row r="26" spans="1:10" ht="20.25">
      <c r="A26" s="264"/>
      <c r="B26" s="5"/>
      <c r="C26" s="195"/>
      <c r="D26" s="197"/>
      <c r="E26" s="196"/>
      <c r="F26" s="200"/>
      <c r="G26" s="201">
        <f>SUM(F25+G34+G33)</f>
        <v>18675.2</v>
      </c>
      <c r="H26" s="264"/>
      <c r="J26" s="199"/>
    </row>
    <row r="27" spans="1:11" ht="20.25">
      <c r="A27" s="264"/>
      <c r="B27" s="5">
        <v>6</v>
      </c>
      <c r="C27" s="231" t="s">
        <v>9</v>
      </c>
      <c r="D27" s="232"/>
      <c r="E27" s="233"/>
      <c r="F27" s="234">
        <f>'Běžné výdaje'!AP39</f>
        <v>16875.2</v>
      </c>
      <c r="G27" s="235"/>
      <c r="H27" s="264"/>
      <c r="K27" s="172"/>
    </row>
    <row r="28" spans="1:8" ht="20.25">
      <c r="A28" s="264"/>
      <c r="B28" s="5">
        <v>7</v>
      </c>
      <c r="C28" s="231" t="s">
        <v>10</v>
      </c>
      <c r="D28" s="232"/>
      <c r="E28" s="233"/>
      <c r="F28" s="234">
        <f>SUM('Kapitálové výdaje'!O35)</f>
        <v>500</v>
      </c>
      <c r="G28" s="235"/>
      <c r="H28" s="264"/>
    </row>
    <row r="29" spans="1:10" ht="20.25">
      <c r="A29" s="264"/>
      <c r="B29" s="5">
        <v>8</v>
      </c>
      <c r="C29" s="228" t="s">
        <v>177</v>
      </c>
      <c r="D29" s="229"/>
      <c r="E29" s="230"/>
      <c r="F29" s="202"/>
      <c r="G29" s="203">
        <f>SUM(F27+F28)</f>
        <v>17375.2</v>
      </c>
      <c r="H29" s="264"/>
      <c r="J29" s="199"/>
    </row>
    <row r="30" spans="1:10" ht="20.25">
      <c r="A30" s="264"/>
      <c r="B30" s="5"/>
      <c r="C30" s="195"/>
      <c r="D30" s="197"/>
      <c r="E30" s="196"/>
      <c r="F30" s="204"/>
      <c r="G30" s="205">
        <f>SUM(G29+G32)</f>
        <v>18675.2</v>
      </c>
      <c r="H30" s="264"/>
      <c r="J30" s="199"/>
    </row>
    <row r="31" spans="1:8" ht="20.25">
      <c r="A31" s="264"/>
      <c r="B31" s="5">
        <v>9</v>
      </c>
      <c r="C31" s="228" t="s">
        <v>187</v>
      </c>
      <c r="D31" s="229"/>
      <c r="E31" s="230"/>
      <c r="F31" s="204"/>
      <c r="G31" s="206">
        <f>SUM(F25-G29)</f>
        <v>-2500</v>
      </c>
      <c r="H31" s="264"/>
    </row>
    <row r="32" spans="1:8" ht="20.25">
      <c r="A32" s="265"/>
      <c r="B32" s="5">
        <v>10</v>
      </c>
      <c r="C32" s="231" t="s">
        <v>165</v>
      </c>
      <c r="D32" s="232"/>
      <c r="E32" s="233"/>
      <c r="F32" s="207"/>
      <c r="G32" s="208">
        <f>'Běžné výdaje'!AP47</f>
        <v>1300</v>
      </c>
      <c r="H32" s="264"/>
    </row>
    <row r="33" spans="1:8" ht="20.25">
      <c r="A33" s="175"/>
      <c r="B33" s="5">
        <v>11</v>
      </c>
      <c r="C33" s="156" t="s">
        <v>168</v>
      </c>
      <c r="D33" s="156"/>
      <c r="E33" s="156"/>
      <c r="F33" s="209"/>
      <c r="G33" s="210">
        <f>'Běžné výdaje'!AP43</f>
        <v>0</v>
      </c>
      <c r="H33" s="264"/>
    </row>
    <row r="34" spans="1:8" ht="20.25">
      <c r="A34" s="175"/>
      <c r="B34" s="5">
        <v>12</v>
      </c>
      <c r="C34" s="156" t="s">
        <v>169</v>
      </c>
      <c r="D34" s="156"/>
      <c r="E34" s="156"/>
      <c r="F34" s="211"/>
      <c r="G34" s="212">
        <f>'Běžné výdaje'!AP42</f>
        <v>3800</v>
      </c>
      <c r="H34" s="264"/>
    </row>
    <row r="35" spans="1:8" ht="12.75">
      <c r="A35" s="260"/>
      <c r="B35" s="261"/>
      <c r="C35" s="261"/>
      <c r="D35" s="261"/>
      <c r="E35" s="261"/>
      <c r="F35" s="266"/>
      <c r="G35" s="262"/>
      <c r="H35" s="265"/>
    </row>
    <row r="36" ht="12.75">
      <c r="G36" s="69"/>
    </row>
  </sheetData>
  <sheetProtection/>
  <mergeCells count="40">
    <mergeCell ref="B4:G4"/>
    <mergeCell ref="E3:G3"/>
    <mergeCell ref="F12:G12"/>
    <mergeCell ref="C9:D9"/>
    <mergeCell ref="C21:E21"/>
    <mergeCell ref="B13:D13"/>
    <mergeCell ref="A1:H1"/>
    <mergeCell ref="H2:H35"/>
    <mergeCell ref="A35:G35"/>
    <mergeCell ref="A2:A32"/>
    <mergeCell ref="B12:C12"/>
    <mergeCell ref="E14:G15"/>
    <mergeCell ref="F23:G23"/>
    <mergeCell ref="C20:D20"/>
    <mergeCell ref="B18:G18"/>
    <mergeCell ref="B14:D15"/>
    <mergeCell ref="B2:D2"/>
    <mergeCell ref="F7:G7"/>
    <mergeCell ref="B3:D3"/>
    <mergeCell ref="F21:G21"/>
    <mergeCell ref="E2:G2"/>
    <mergeCell ref="F27:G27"/>
    <mergeCell ref="F25:G25"/>
    <mergeCell ref="E13:G13"/>
    <mergeCell ref="F20:G20"/>
    <mergeCell ref="F22:G22"/>
    <mergeCell ref="F28:G28"/>
    <mergeCell ref="F24:G24"/>
    <mergeCell ref="C29:E29"/>
    <mergeCell ref="B6:G6"/>
    <mergeCell ref="E8:G11"/>
    <mergeCell ref="B7:E7"/>
    <mergeCell ref="C25:E25"/>
    <mergeCell ref="C28:E28"/>
    <mergeCell ref="C31:E31"/>
    <mergeCell ref="C22:E22"/>
    <mergeCell ref="C24:E24"/>
    <mergeCell ref="C23:E23"/>
    <mergeCell ref="C32:E32"/>
    <mergeCell ref="C27:E27"/>
  </mergeCells>
  <conditionalFormatting sqref="F31">
    <cfRule type="cellIs" priority="1" dxfId="6" operator="equal" stopIfTrue="1">
      <formula>0</formula>
    </cfRule>
  </conditionalFormatting>
  <printOptions/>
  <pageMargins left="0.42" right="0.38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K27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2" width="4.375" style="0" customWidth="1"/>
    <col min="3" max="3" width="2.875" style="0" customWidth="1"/>
    <col min="4" max="4" width="3.00390625" style="0" customWidth="1"/>
    <col min="5" max="5" width="72.375" style="0" customWidth="1"/>
    <col min="6" max="6" width="9.875" style="0" customWidth="1"/>
    <col min="7" max="7" width="6.875" style="0" customWidth="1"/>
    <col min="8" max="8" width="26.125" style="0" customWidth="1"/>
    <col min="11" max="11" width="11.375" style="0" bestFit="1" customWidth="1"/>
  </cols>
  <sheetData>
    <row r="1" spans="2:6" ht="27" thickBot="1">
      <c r="B1" s="282" t="s">
        <v>85</v>
      </c>
      <c r="C1" s="282"/>
      <c r="D1" s="282"/>
      <c r="E1" s="282"/>
      <c r="F1" s="282"/>
    </row>
    <row r="2" spans="2:8" s="1" customFormat="1" ht="70.5">
      <c r="B2" s="62" t="s">
        <v>91</v>
      </c>
      <c r="C2" s="56" t="s">
        <v>15</v>
      </c>
      <c r="D2" s="56" t="s">
        <v>16</v>
      </c>
      <c r="E2" s="56" t="s">
        <v>17</v>
      </c>
      <c r="F2" s="57" t="s">
        <v>24</v>
      </c>
      <c r="G2" s="57" t="s">
        <v>25</v>
      </c>
      <c r="H2" s="58" t="s">
        <v>28</v>
      </c>
    </row>
    <row r="3" spans="2:8" ht="21" customHeight="1">
      <c r="B3" s="59">
        <v>1</v>
      </c>
      <c r="C3" s="7"/>
      <c r="D3" s="7"/>
      <c r="E3" s="63" t="s">
        <v>139</v>
      </c>
      <c r="F3" s="64">
        <v>1111</v>
      </c>
      <c r="G3" s="65"/>
      <c r="H3" s="72">
        <v>2400</v>
      </c>
    </row>
    <row r="4" spans="2:8" ht="15.75">
      <c r="B4" s="59">
        <v>2</v>
      </c>
      <c r="C4" s="7"/>
      <c r="D4" s="7"/>
      <c r="E4" s="65" t="s">
        <v>142</v>
      </c>
      <c r="F4" s="64">
        <v>1112</v>
      </c>
      <c r="G4" s="65"/>
      <c r="H4" s="72">
        <v>100</v>
      </c>
    </row>
    <row r="5" spans="2:8" ht="15.75">
      <c r="B5" s="59">
        <v>3</v>
      </c>
      <c r="C5" s="7"/>
      <c r="D5" s="7"/>
      <c r="E5" s="65" t="s">
        <v>18</v>
      </c>
      <c r="F5" s="64">
        <v>1113</v>
      </c>
      <c r="G5" s="65"/>
      <c r="H5" s="72">
        <v>350</v>
      </c>
    </row>
    <row r="6" spans="2:8" ht="15.75">
      <c r="B6" s="59">
        <v>4</v>
      </c>
      <c r="C6" s="7"/>
      <c r="D6" s="7"/>
      <c r="E6" s="65" t="s">
        <v>19</v>
      </c>
      <c r="F6" s="64">
        <v>1121</v>
      </c>
      <c r="G6" s="65"/>
      <c r="H6" s="72">
        <v>2600</v>
      </c>
    </row>
    <row r="7" spans="2:8" ht="15.75">
      <c r="B7" s="59"/>
      <c r="C7" s="7"/>
      <c r="D7" s="7"/>
      <c r="E7" s="65" t="s">
        <v>181</v>
      </c>
      <c r="F7" s="64">
        <v>1122</v>
      </c>
      <c r="G7" s="65"/>
      <c r="H7" s="72">
        <v>200</v>
      </c>
    </row>
    <row r="8" spans="2:8" ht="15.75">
      <c r="B8" s="59">
        <v>5</v>
      </c>
      <c r="C8" s="7"/>
      <c r="D8" s="7"/>
      <c r="E8" s="65" t="s">
        <v>154</v>
      </c>
      <c r="F8" s="153">
        <v>1381</v>
      </c>
      <c r="G8" s="65"/>
      <c r="H8" s="72">
        <v>100</v>
      </c>
    </row>
    <row r="9" spans="2:8" ht="15.75">
      <c r="B9" s="59">
        <v>6</v>
      </c>
      <c r="C9" s="7"/>
      <c r="D9" s="7"/>
      <c r="E9" s="65" t="s">
        <v>20</v>
      </c>
      <c r="F9" s="64">
        <v>1211</v>
      </c>
      <c r="G9" s="65"/>
      <c r="H9" s="72">
        <v>6400</v>
      </c>
    </row>
    <row r="10" spans="2:8" ht="15.75">
      <c r="B10" s="59">
        <v>7</v>
      </c>
      <c r="C10" s="7"/>
      <c r="D10" s="7"/>
      <c r="E10" s="65" t="s">
        <v>21</v>
      </c>
      <c r="F10" s="64">
        <v>1361</v>
      </c>
      <c r="G10" s="65"/>
      <c r="H10" s="72">
        <v>6</v>
      </c>
    </row>
    <row r="11" spans="2:8" ht="15.75">
      <c r="B11" s="59">
        <v>8</v>
      </c>
      <c r="C11" s="7"/>
      <c r="D11" s="7"/>
      <c r="E11" s="65" t="s">
        <v>22</v>
      </c>
      <c r="F11" s="64">
        <v>1341</v>
      </c>
      <c r="G11" s="65"/>
      <c r="H11" s="72">
        <v>22</v>
      </c>
    </row>
    <row r="12" spans="2:11" ht="15.75">
      <c r="B12" s="59">
        <v>9</v>
      </c>
      <c r="C12" s="7"/>
      <c r="D12" s="7"/>
      <c r="E12" s="151" t="s">
        <v>153</v>
      </c>
      <c r="F12" s="64"/>
      <c r="G12" s="65"/>
      <c r="H12" s="72"/>
      <c r="J12" s="152"/>
      <c r="K12" s="152"/>
    </row>
    <row r="13" spans="2:10" ht="15.75">
      <c r="B13" s="59">
        <v>10</v>
      </c>
      <c r="C13" s="7"/>
      <c r="D13" s="7"/>
      <c r="E13" s="65" t="s">
        <v>23</v>
      </c>
      <c r="F13" s="64">
        <v>1511</v>
      </c>
      <c r="G13" s="65"/>
      <c r="H13" s="72">
        <v>800</v>
      </c>
      <c r="J13" s="152"/>
    </row>
    <row r="14" spans="2:11" ht="15.75">
      <c r="B14" s="59">
        <v>11</v>
      </c>
      <c r="C14" s="7"/>
      <c r="D14" s="7"/>
      <c r="E14" s="65" t="s">
        <v>88</v>
      </c>
      <c r="F14" s="64"/>
      <c r="G14" s="65"/>
      <c r="H14" s="73">
        <f>SUM(H3:H13)</f>
        <v>12978</v>
      </c>
      <c r="I14" s="152"/>
      <c r="J14" s="152"/>
      <c r="K14" s="152"/>
    </row>
    <row r="15" spans="2:8" ht="15.75">
      <c r="B15" s="59">
        <v>12</v>
      </c>
      <c r="C15" s="7"/>
      <c r="D15" s="7"/>
      <c r="E15" s="65" t="s">
        <v>89</v>
      </c>
      <c r="F15" s="64"/>
      <c r="G15" s="65"/>
      <c r="H15" s="72">
        <f>SUM('Nedaňové příjmy'!K17)</f>
        <v>1717.2</v>
      </c>
    </row>
    <row r="16" spans="2:8" ht="15.75">
      <c r="B16" s="59">
        <v>13</v>
      </c>
      <c r="C16" s="7"/>
      <c r="D16" s="7"/>
      <c r="E16" s="65" t="s">
        <v>90</v>
      </c>
      <c r="F16" s="64"/>
      <c r="G16" s="65"/>
      <c r="H16" s="72">
        <f>SUM('Nedaňové příjmy'!O16)</f>
        <v>0</v>
      </c>
    </row>
    <row r="17" spans="2:10" ht="15.75">
      <c r="B17" s="59">
        <v>14</v>
      </c>
      <c r="C17" s="7"/>
      <c r="D17" s="7"/>
      <c r="E17" s="65" t="s">
        <v>156</v>
      </c>
      <c r="F17" s="64">
        <v>4112</v>
      </c>
      <c r="G17" s="65"/>
      <c r="H17" s="226">
        <v>180</v>
      </c>
      <c r="I17" s="225"/>
      <c r="J17" s="225"/>
    </row>
    <row r="18" spans="2:8" ht="15.75">
      <c r="B18" s="59"/>
      <c r="C18" s="7"/>
      <c r="D18" s="7"/>
      <c r="E18" s="65" t="s">
        <v>157</v>
      </c>
      <c r="F18" s="64">
        <v>4121</v>
      </c>
      <c r="G18" s="65"/>
      <c r="H18" s="72"/>
    </row>
    <row r="19" spans="2:8" ht="15.75">
      <c r="B19" s="59"/>
      <c r="C19" s="7"/>
      <c r="D19" s="7"/>
      <c r="E19" s="65" t="s">
        <v>158</v>
      </c>
      <c r="F19" s="64">
        <v>4121</v>
      </c>
      <c r="G19" s="65"/>
      <c r="H19" s="72"/>
    </row>
    <row r="20" spans="2:8" ht="15.75">
      <c r="B20" s="59">
        <v>17</v>
      </c>
      <c r="C20" s="7"/>
      <c r="D20" s="7"/>
      <c r="E20" s="65" t="s">
        <v>26</v>
      </c>
      <c r="F20" s="64">
        <v>4131</v>
      </c>
      <c r="G20" s="65"/>
      <c r="H20" s="72">
        <v>0</v>
      </c>
    </row>
    <row r="21" spans="2:8" ht="15.75">
      <c r="B21" s="59"/>
      <c r="C21" s="7"/>
      <c r="D21" s="7"/>
      <c r="E21" s="65" t="s">
        <v>163</v>
      </c>
      <c r="F21" s="64">
        <v>4213</v>
      </c>
      <c r="G21" s="65"/>
      <c r="H21" s="164">
        <v>0</v>
      </c>
    </row>
    <row r="22" spans="2:8" ht="15.75">
      <c r="B22" s="59"/>
      <c r="C22" s="7"/>
      <c r="D22" s="7"/>
      <c r="E22" s="65" t="s">
        <v>164</v>
      </c>
      <c r="F22" s="64">
        <v>4216</v>
      </c>
      <c r="G22" s="65"/>
      <c r="H22" s="164">
        <v>0</v>
      </c>
    </row>
    <row r="23" spans="2:8" ht="16.5" thickBot="1">
      <c r="B23" s="59">
        <v>19</v>
      </c>
      <c r="C23" s="7"/>
      <c r="D23" s="7"/>
      <c r="E23" s="65" t="s">
        <v>160</v>
      </c>
      <c r="F23" s="64"/>
      <c r="G23" s="65"/>
      <c r="H23" s="74">
        <f>SUM(H17:H22)</f>
        <v>180</v>
      </c>
    </row>
    <row r="24" spans="2:8" ht="16.5" thickBot="1">
      <c r="B24" s="59"/>
      <c r="C24" s="14"/>
      <c r="D24" s="14"/>
      <c r="E24" s="165"/>
      <c r="F24" s="166"/>
      <c r="G24" s="165"/>
      <c r="H24" s="74"/>
    </row>
    <row r="25" spans="2:8" ht="16.5" thickBot="1">
      <c r="B25" s="59">
        <v>20</v>
      </c>
      <c r="C25" s="60"/>
      <c r="D25" s="60"/>
      <c r="E25" s="66" t="s">
        <v>27</v>
      </c>
      <c r="F25" s="67"/>
      <c r="G25" s="68"/>
      <c r="H25" s="74">
        <f>SUM(H14+H23+H15)</f>
        <v>14875.2</v>
      </c>
    </row>
    <row r="26" ht="18">
      <c r="E26" s="2"/>
    </row>
    <row r="27" ht="18">
      <c r="E27" s="2"/>
    </row>
  </sheetData>
  <sheetProtection/>
  <mergeCells count="1">
    <mergeCell ref="B1:F1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FC42"/>
  <sheetViews>
    <sheetView showZeros="0" zoomScalePageLayoutView="0" workbookViewId="0" topLeftCell="A1">
      <selection activeCell="J21" sqref="J21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7.125" style="0" customWidth="1"/>
    <col min="4" max="4" width="6.125" style="0" customWidth="1"/>
    <col min="5" max="5" width="6.00390625" style="0" customWidth="1"/>
    <col min="6" max="6" width="8.00390625" style="0" customWidth="1"/>
    <col min="7" max="7" width="6.00390625" style="0" customWidth="1"/>
    <col min="8" max="8" width="5.75390625" style="0" customWidth="1"/>
    <col min="9" max="9" width="7.00390625" style="0" customWidth="1"/>
    <col min="10" max="10" width="7.375" style="0" customWidth="1"/>
    <col min="11" max="11" width="5.125" style="0" customWidth="1"/>
    <col min="12" max="13" width="7.25390625" style="0" customWidth="1"/>
    <col min="14" max="14" width="6.75390625" style="0" customWidth="1"/>
    <col min="15" max="15" width="16.25390625" style="0" customWidth="1"/>
    <col min="16" max="16" width="10.75390625" style="0" customWidth="1"/>
    <col min="17" max="17" width="32.625" style="0" customWidth="1"/>
    <col min="18" max="18" width="5.25390625" style="0" customWidth="1"/>
    <col min="19" max="42" width="5.875" style="0" customWidth="1"/>
  </cols>
  <sheetData>
    <row r="1" spans="1:15" ht="56.25" customHeight="1" thickBot="1">
      <c r="A1" s="283" t="s">
        <v>87</v>
      </c>
      <c r="B1" s="284"/>
      <c r="C1" s="284"/>
      <c r="D1" s="61" t="s">
        <v>31</v>
      </c>
      <c r="E1" s="61" t="s">
        <v>30</v>
      </c>
      <c r="F1" s="61" t="s">
        <v>32</v>
      </c>
      <c r="G1" s="61" t="s">
        <v>33</v>
      </c>
      <c r="H1" s="61" t="s">
        <v>34</v>
      </c>
      <c r="I1" s="61" t="s">
        <v>35</v>
      </c>
      <c r="J1" s="61" t="s">
        <v>36</v>
      </c>
      <c r="K1" s="61" t="s">
        <v>71</v>
      </c>
      <c r="L1" s="61" t="s">
        <v>37</v>
      </c>
      <c r="M1" s="61" t="s">
        <v>38</v>
      </c>
      <c r="N1" s="92" t="s">
        <v>39</v>
      </c>
      <c r="O1" s="15" t="s">
        <v>40</v>
      </c>
    </row>
    <row r="2" spans="1:159" ht="13.5" thickBot="1">
      <c r="A2" s="31" t="s">
        <v>6</v>
      </c>
      <c r="B2" s="21" t="s">
        <v>29</v>
      </c>
      <c r="C2" s="26"/>
      <c r="D2" s="26">
        <v>6111</v>
      </c>
      <c r="E2" s="27">
        <v>6119</v>
      </c>
      <c r="F2" s="27">
        <v>6121</v>
      </c>
      <c r="G2" s="27">
        <v>6122</v>
      </c>
      <c r="H2" s="27">
        <v>6123</v>
      </c>
      <c r="I2" s="27">
        <v>6125</v>
      </c>
      <c r="J2" s="27">
        <v>6129</v>
      </c>
      <c r="K2" s="27">
        <v>6130</v>
      </c>
      <c r="L2" s="27">
        <v>6141</v>
      </c>
      <c r="M2" s="27">
        <v>6901</v>
      </c>
      <c r="N2" s="36"/>
      <c r="O2" s="16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</row>
    <row r="3" spans="1:159" ht="12.75">
      <c r="A3" s="32">
        <v>66</v>
      </c>
      <c r="B3" s="22" t="s">
        <v>41</v>
      </c>
      <c r="C3" s="28">
        <v>1031</v>
      </c>
      <c r="D3" s="12"/>
      <c r="E3" s="11"/>
      <c r="F3" s="11"/>
      <c r="G3" s="11"/>
      <c r="H3" s="11"/>
      <c r="I3" s="11"/>
      <c r="J3" s="11"/>
      <c r="K3" s="11"/>
      <c r="L3" s="11"/>
      <c r="M3" s="11"/>
      <c r="N3" s="37"/>
      <c r="O3" s="51">
        <f>SUM(D3:N3)</f>
        <v>0</v>
      </c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</row>
    <row r="4" spans="1:159" ht="12.75">
      <c r="A4" s="33"/>
      <c r="B4" s="23" t="s">
        <v>42</v>
      </c>
      <c r="C4" s="29"/>
      <c r="D4" s="10"/>
      <c r="E4" s="7"/>
      <c r="F4" s="7"/>
      <c r="G4" s="7"/>
      <c r="H4" s="7"/>
      <c r="I4" s="7"/>
      <c r="J4" s="7"/>
      <c r="K4" s="7"/>
      <c r="L4" s="7"/>
      <c r="M4" s="7"/>
      <c r="N4" s="38"/>
      <c r="O4" s="51">
        <f aca="true" t="shared" si="0" ref="O4:O34">SUM(D4:N4)</f>
        <v>0</v>
      </c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</row>
    <row r="5" spans="1:159" ht="12.75">
      <c r="A5" s="33">
        <v>74</v>
      </c>
      <c r="B5" s="24" t="s">
        <v>43</v>
      </c>
      <c r="C5" s="29">
        <v>2321</v>
      </c>
      <c r="D5" s="10"/>
      <c r="E5" s="7"/>
      <c r="F5" s="7"/>
      <c r="G5" s="7"/>
      <c r="H5" s="7"/>
      <c r="I5" s="7"/>
      <c r="J5" s="7"/>
      <c r="K5" s="7"/>
      <c r="L5" s="7"/>
      <c r="M5" s="7"/>
      <c r="N5" s="38"/>
      <c r="O5" s="51">
        <f t="shared" si="0"/>
        <v>0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</row>
    <row r="6" spans="1:159" ht="12.75">
      <c r="A6" s="33">
        <v>75</v>
      </c>
      <c r="B6" s="24" t="s">
        <v>44</v>
      </c>
      <c r="C6" s="29">
        <v>2333</v>
      </c>
      <c r="D6" s="10"/>
      <c r="E6" s="7"/>
      <c r="F6" s="7">
        <v>300</v>
      </c>
      <c r="G6" s="7"/>
      <c r="H6" s="7"/>
      <c r="I6" s="7"/>
      <c r="J6" s="7"/>
      <c r="K6" s="7"/>
      <c r="L6" s="7"/>
      <c r="M6" s="7"/>
      <c r="N6" s="38"/>
      <c r="O6" s="51">
        <f t="shared" si="0"/>
        <v>300</v>
      </c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</row>
    <row r="7" spans="1:159" ht="12.75">
      <c r="A7" s="33"/>
      <c r="B7" s="23" t="s">
        <v>45</v>
      </c>
      <c r="C7" s="29"/>
      <c r="D7" s="10"/>
      <c r="E7" s="10"/>
      <c r="F7" s="10"/>
      <c r="G7" s="10"/>
      <c r="H7" s="10"/>
      <c r="I7" s="10"/>
      <c r="J7" s="10"/>
      <c r="K7" s="10"/>
      <c r="L7" s="10"/>
      <c r="M7" s="10"/>
      <c r="N7" s="38"/>
      <c r="O7" s="51">
        <f t="shared" si="0"/>
        <v>0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</row>
    <row r="8" spans="1:159" ht="12.75">
      <c r="A8" s="33">
        <v>79</v>
      </c>
      <c r="B8" s="24" t="s">
        <v>46</v>
      </c>
      <c r="C8" s="29">
        <v>3111</v>
      </c>
      <c r="D8" s="10"/>
      <c r="E8" s="7"/>
      <c r="F8" s="7">
        <v>0</v>
      </c>
      <c r="G8" s="7"/>
      <c r="H8" s="7"/>
      <c r="I8" s="7"/>
      <c r="J8" s="7"/>
      <c r="K8" s="7"/>
      <c r="L8" s="7"/>
      <c r="M8" s="7"/>
      <c r="N8" s="38"/>
      <c r="O8" s="51">
        <f>SUM(D8:N8)</f>
        <v>0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</row>
    <row r="9" spans="1:159" ht="12.75">
      <c r="A9" s="33">
        <v>81</v>
      </c>
      <c r="B9" s="24" t="s">
        <v>47</v>
      </c>
      <c r="C9" s="29">
        <v>3113</v>
      </c>
      <c r="D9" s="10"/>
      <c r="E9" s="7"/>
      <c r="F9" s="7"/>
      <c r="G9" s="7"/>
      <c r="H9" s="7"/>
      <c r="I9" s="7"/>
      <c r="J9" s="7"/>
      <c r="K9" s="7"/>
      <c r="L9" s="7"/>
      <c r="M9" s="7"/>
      <c r="N9" s="38"/>
      <c r="O9" s="51">
        <f t="shared" si="0"/>
        <v>0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</row>
    <row r="10" spans="1:159" ht="12.75">
      <c r="A10" s="33">
        <v>89</v>
      </c>
      <c r="B10" s="24" t="s">
        <v>48</v>
      </c>
      <c r="C10" s="29">
        <v>3322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38"/>
      <c r="O10" s="51">
        <f t="shared" si="0"/>
        <v>0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</row>
    <row r="11" spans="1:159" ht="12.75">
      <c r="A11" s="33">
        <v>91</v>
      </c>
      <c r="B11" s="24" t="s">
        <v>49</v>
      </c>
      <c r="C11" s="29">
        <v>3392</v>
      </c>
      <c r="D11" s="10"/>
      <c r="E11" s="7"/>
      <c r="F11" s="7"/>
      <c r="G11" s="7"/>
      <c r="H11" s="7"/>
      <c r="I11" s="7"/>
      <c r="J11" s="7"/>
      <c r="K11" s="7"/>
      <c r="L11" s="7"/>
      <c r="M11" s="7"/>
      <c r="N11" s="38"/>
      <c r="O11" s="51">
        <f t="shared" si="0"/>
        <v>0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</row>
    <row r="12" spans="1:159" ht="12.75">
      <c r="A12" s="33">
        <v>92</v>
      </c>
      <c r="B12" s="24" t="s">
        <v>51</v>
      </c>
      <c r="C12" s="29">
        <v>3399</v>
      </c>
      <c r="D12" s="10"/>
      <c r="E12" s="7"/>
      <c r="F12" s="7"/>
      <c r="G12" s="7"/>
      <c r="H12" s="7"/>
      <c r="I12" s="7"/>
      <c r="J12" s="7"/>
      <c r="K12" s="7"/>
      <c r="L12" s="7"/>
      <c r="M12" s="7"/>
      <c r="N12" s="38"/>
      <c r="O12" s="51">
        <f t="shared" si="0"/>
        <v>0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83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</row>
    <row r="13" spans="1:159" ht="12.75">
      <c r="A13" s="33">
        <v>93</v>
      </c>
      <c r="B13" s="24" t="s">
        <v>50</v>
      </c>
      <c r="C13" s="29">
        <v>3419</v>
      </c>
      <c r="D13" s="10"/>
      <c r="E13" s="7"/>
      <c r="F13" s="7"/>
      <c r="G13" s="7"/>
      <c r="H13" s="7"/>
      <c r="I13" s="7"/>
      <c r="J13" s="7"/>
      <c r="K13" s="7"/>
      <c r="L13" s="7"/>
      <c r="M13" s="7"/>
      <c r="N13" s="38"/>
      <c r="O13" s="51">
        <f t="shared" si="0"/>
        <v>0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</row>
    <row r="14" spans="1:159" ht="12.75">
      <c r="A14" s="33"/>
      <c r="B14" s="24" t="s">
        <v>147</v>
      </c>
      <c r="C14" s="29">
        <v>3421</v>
      </c>
      <c r="D14" s="10"/>
      <c r="E14" s="7"/>
      <c r="F14" s="7"/>
      <c r="G14" s="7"/>
      <c r="H14" s="7"/>
      <c r="I14" s="7"/>
      <c r="J14" s="7"/>
      <c r="K14" s="7"/>
      <c r="L14" s="7"/>
      <c r="M14" s="7"/>
      <c r="N14" s="38"/>
      <c r="O14" s="51">
        <f>SUM(D14:M14)</f>
        <v>0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</row>
    <row r="15" spans="1:159" ht="12.75">
      <c r="A15" s="33">
        <v>98</v>
      </c>
      <c r="B15" s="24" t="s">
        <v>201</v>
      </c>
      <c r="C15" s="29">
        <v>3613</v>
      </c>
      <c r="D15" s="10"/>
      <c r="E15" s="7"/>
      <c r="F15" s="7"/>
      <c r="G15" s="7"/>
      <c r="H15" s="7"/>
      <c r="I15" s="7"/>
      <c r="J15" s="7"/>
      <c r="K15" s="7"/>
      <c r="L15" s="7"/>
      <c r="M15" s="7"/>
      <c r="N15" s="38"/>
      <c r="O15" s="51">
        <f t="shared" si="0"/>
        <v>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</row>
    <row r="16" spans="1:159" ht="12.75">
      <c r="A16" s="33">
        <v>99</v>
      </c>
      <c r="B16" s="24" t="s">
        <v>53</v>
      </c>
      <c r="C16" s="29">
        <v>3631</v>
      </c>
      <c r="D16" s="10"/>
      <c r="E16" s="7"/>
      <c r="F16" s="7"/>
      <c r="G16" s="7"/>
      <c r="H16" s="7"/>
      <c r="I16" s="7"/>
      <c r="J16" s="7"/>
      <c r="K16" s="7"/>
      <c r="L16" s="7"/>
      <c r="M16" s="7"/>
      <c r="N16" s="38"/>
      <c r="O16" s="51">
        <f t="shared" si="0"/>
        <v>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</row>
    <row r="17" spans="1:159" ht="12.75">
      <c r="A17" s="33">
        <v>100</v>
      </c>
      <c r="B17" s="24" t="s">
        <v>54</v>
      </c>
      <c r="C17" s="29">
        <v>3632</v>
      </c>
      <c r="D17" s="10"/>
      <c r="E17" s="7"/>
      <c r="F17" s="7"/>
      <c r="G17" s="7"/>
      <c r="H17" s="7"/>
      <c r="I17" s="7"/>
      <c r="J17" s="7"/>
      <c r="K17" s="7"/>
      <c r="L17" s="7"/>
      <c r="M17" s="7"/>
      <c r="N17" s="38"/>
      <c r="O17" s="51">
        <f t="shared" si="0"/>
        <v>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</row>
    <row r="18" spans="1:159" ht="12.75">
      <c r="A18" s="33">
        <v>101</v>
      </c>
      <c r="B18" s="24" t="s">
        <v>197</v>
      </c>
      <c r="C18" s="29">
        <v>3639</v>
      </c>
      <c r="D18" s="10"/>
      <c r="E18" s="7"/>
      <c r="F18" s="7"/>
      <c r="G18" s="7"/>
      <c r="H18" s="7"/>
      <c r="I18" s="7"/>
      <c r="J18" s="7"/>
      <c r="K18" s="7"/>
      <c r="L18" s="7"/>
      <c r="M18" s="7"/>
      <c r="N18" s="38"/>
      <c r="O18" s="51">
        <f t="shared" si="0"/>
        <v>0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</row>
    <row r="19" spans="1:159" ht="12.75">
      <c r="A19" s="33">
        <v>104</v>
      </c>
      <c r="B19" s="24" t="s">
        <v>56</v>
      </c>
      <c r="C19" s="29">
        <v>3722</v>
      </c>
      <c r="D19" s="10"/>
      <c r="E19" s="7"/>
      <c r="F19" s="7"/>
      <c r="G19" s="7"/>
      <c r="H19" s="7"/>
      <c r="I19" s="7"/>
      <c r="J19" s="7"/>
      <c r="K19" s="7"/>
      <c r="L19" s="7"/>
      <c r="M19" s="7"/>
      <c r="N19" s="38"/>
      <c r="O19" s="51">
        <f t="shared" si="0"/>
        <v>0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</row>
    <row r="20" spans="1:159" ht="12.75">
      <c r="A20" s="33">
        <v>105</v>
      </c>
      <c r="B20" s="227" t="s">
        <v>210</v>
      </c>
      <c r="C20" s="29">
        <v>3725</v>
      </c>
      <c r="D20" s="10"/>
      <c r="E20" s="7"/>
      <c r="F20" s="7">
        <v>200</v>
      </c>
      <c r="G20" s="7"/>
      <c r="H20" s="7"/>
      <c r="I20" s="7"/>
      <c r="J20" s="7"/>
      <c r="K20" s="7"/>
      <c r="L20" s="7"/>
      <c r="M20" s="7"/>
      <c r="N20" s="38"/>
      <c r="O20" s="51">
        <f t="shared" si="0"/>
        <v>200</v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</row>
    <row r="21" spans="1:159" ht="12.75">
      <c r="A21" s="33">
        <v>106</v>
      </c>
      <c r="B21" s="24" t="s">
        <v>57</v>
      </c>
      <c r="C21" s="29">
        <v>3745</v>
      </c>
      <c r="D21" s="10"/>
      <c r="E21" s="7"/>
      <c r="F21" s="7"/>
      <c r="G21" s="7"/>
      <c r="H21" s="7"/>
      <c r="I21" s="7"/>
      <c r="J21" s="7"/>
      <c r="K21" s="7"/>
      <c r="L21" s="7"/>
      <c r="M21" s="7"/>
      <c r="N21" s="38"/>
      <c r="O21" s="51">
        <f t="shared" si="0"/>
        <v>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</row>
    <row r="22" spans="1:159" ht="12.75">
      <c r="A22" s="33"/>
      <c r="B22" s="23" t="s">
        <v>58</v>
      </c>
      <c r="C22" s="29"/>
      <c r="D22" s="10"/>
      <c r="E22" s="7"/>
      <c r="F22" s="7"/>
      <c r="G22" s="7"/>
      <c r="H22" s="7"/>
      <c r="I22" s="7"/>
      <c r="J22" s="7"/>
      <c r="K22" s="7"/>
      <c r="L22" s="7"/>
      <c r="M22" s="7"/>
      <c r="N22" s="38"/>
      <c r="O22" s="51">
        <f t="shared" si="0"/>
        <v>0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</row>
    <row r="23" spans="1:159" ht="12.75">
      <c r="A23" s="34">
        <v>109</v>
      </c>
      <c r="B23" s="24" t="s">
        <v>59</v>
      </c>
      <c r="C23" s="29">
        <v>4179</v>
      </c>
      <c r="D23" s="10"/>
      <c r="E23" s="7"/>
      <c r="F23" s="7"/>
      <c r="G23" s="7"/>
      <c r="H23" s="7"/>
      <c r="I23" s="7"/>
      <c r="J23" s="7"/>
      <c r="K23" s="7"/>
      <c r="L23" s="7"/>
      <c r="M23" s="7"/>
      <c r="N23" s="38"/>
      <c r="O23" s="51">
        <f t="shared" si="0"/>
        <v>0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</row>
    <row r="24" spans="1:159" ht="12.75">
      <c r="A24" s="34">
        <v>112</v>
      </c>
      <c r="B24" s="24" t="s">
        <v>60</v>
      </c>
      <c r="C24" s="29">
        <v>4312</v>
      </c>
      <c r="D24" s="10"/>
      <c r="E24" s="7"/>
      <c r="F24" s="7"/>
      <c r="G24" s="7"/>
      <c r="H24" s="7"/>
      <c r="I24" s="7"/>
      <c r="J24" s="7"/>
      <c r="K24" s="7"/>
      <c r="L24" s="7"/>
      <c r="M24" s="7"/>
      <c r="N24" s="38"/>
      <c r="O24" s="51">
        <f t="shared" si="0"/>
        <v>0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</row>
    <row r="25" spans="1:159" ht="12.75">
      <c r="A25" s="34">
        <v>114</v>
      </c>
      <c r="B25" s="24" t="s">
        <v>61</v>
      </c>
      <c r="C25" s="29">
        <v>4316</v>
      </c>
      <c r="D25" s="10"/>
      <c r="E25" s="7"/>
      <c r="F25" s="7"/>
      <c r="G25" s="7"/>
      <c r="H25" s="7"/>
      <c r="I25" s="7"/>
      <c r="J25" s="7"/>
      <c r="K25" s="7"/>
      <c r="L25" s="7"/>
      <c r="M25" s="7"/>
      <c r="N25" s="38"/>
      <c r="O25" s="51">
        <f t="shared" si="0"/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</row>
    <row r="26" spans="1:159" ht="12.75">
      <c r="A26" s="33"/>
      <c r="B26" s="23" t="s">
        <v>62</v>
      </c>
      <c r="C26" s="29"/>
      <c r="D26" s="10"/>
      <c r="E26" s="7"/>
      <c r="F26" s="7"/>
      <c r="G26" s="7"/>
      <c r="H26" s="7"/>
      <c r="I26" s="7"/>
      <c r="J26" s="7"/>
      <c r="K26" s="7"/>
      <c r="L26" s="7"/>
      <c r="M26" s="7"/>
      <c r="N26" s="38"/>
      <c r="O26" s="51">
        <f t="shared" si="0"/>
        <v>0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</row>
    <row r="27" spans="1:159" ht="12.75">
      <c r="A27" s="33">
        <v>120</v>
      </c>
      <c r="B27" s="24" t="s">
        <v>126</v>
      </c>
      <c r="C27" s="29">
        <v>5512</v>
      </c>
      <c r="D27" s="10"/>
      <c r="E27" s="7"/>
      <c r="F27" s="7">
        <v>0</v>
      </c>
      <c r="G27" s="7"/>
      <c r="H27" s="7"/>
      <c r="I27" s="7"/>
      <c r="J27" s="7"/>
      <c r="K27" s="7"/>
      <c r="L27" s="7"/>
      <c r="M27" s="7"/>
      <c r="N27" s="38"/>
      <c r="O27" s="51">
        <f t="shared" si="0"/>
        <v>0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</row>
    <row r="28" spans="1:159" ht="12.75">
      <c r="A28" s="33"/>
      <c r="B28" s="23" t="s">
        <v>63</v>
      </c>
      <c r="C28" s="29"/>
      <c r="D28" s="10"/>
      <c r="E28" s="7"/>
      <c r="F28" s="7"/>
      <c r="G28" s="7"/>
      <c r="H28" s="7"/>
      <c r="I28" s="7"/>
      <c r="J28" s="7"/>
      <c r="K28" s="7"/>
      <c r="L28" s="7"/>
      <c r="M28" s="7"/>
      <c r="N28" s="38"/>
      <c r="O28" s="51">
        <f t="shared" si="0"/>
        <v>0</v>
      </c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</row>
    <row r="29" spans="1:159" ht="12.75">
      <c r="A29" s="33">
        <v>123</v>
      </c>
      <c r="B29" s="24" t="s">
        <v>64</v>
      </c>
      <c r="C29" s="29">
        <v>6112</v>
      </c>
      <c r="D29" s="10"/>
      <c r="E29" s="7"/>
      <c r="F29" s="7"/>
      <c r="G29" s="7"/>
      <c r="H29" s="7"/>
      <c r="I29" s="7"/>
      <c r="J29" s="7"/>
      <c r="K29" s="7"/>
      <c r="L29" s="7"/>
      <c r="M29" s="7"/>
      <c r="N29" s="38"/>
      <c r="O29" s="51">
        <f t="shared" si="0"/>
        <v>0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</row>
    <row r="30" spans="1:159" ht="12.75">
      <c r="A30" s="33">
        <v>124</v>
      </c>
      <c r="B30" s="24" t="s">
        <v>65</v>
      </c>
      <c r="C30" s="29">
        <v>6171</v>
      </c>
      <c r="D30" s="10"/>
      <c r="E30" s="7"/>
      <c r="F30" s="7"/>
      <c r="G30" s="7"/>
      <c r="H30" s="7"/>
      <c r="I30" s="7"/>
      <c r="J30" s="7"/>
      <c r="K30" s="7"/>
      <c r="L30" s="7"/>
      <c r="M30" s="7"/>
      <c r="N30" s="38"/>
      <c r="O30" s="51">
        <f t="shared" si="0"/>
        <v>0</v>
      </c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</row>
    <row r="31" spans="1:159" ht="12.75">
      <c r="A31" s="33">
        <v>125</v>
      </c>
      <c r="B31" s="24" t="s">
        <v>66</v>
      </c>
      <c r="C31" s="29">
        <v>6310</v>
      </c>
      <c r="D31" s="10"/>
      <c r="E31" s="7"/>
      <c r="F31" s="7"/>
      <c r="G31" s="7"/>
      <c r="H31" s="7"/>
      <c r="I31" s="7"/>
      <c r="J31" s="7"/>
      <c r="K31" s="7"/>
      <c r="L31" s="7"/>
      <c r="M31" s="7"/>
      <c r="N31" s="38"/>
      <c r="O31" s="51">
        <f t="shared" si="0"/>
        <v>0</v>
      </c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</row>
    <row r="32" spans="1:159" ht="12.75">
      <c r="A32" s="33">
        <v>126</v>
      </c>
      <c r="B32" s="24" t="s">
        <v>67</v>
      </c>
      <c r="C32" s="29">
        <v>6399</v>
      </c>
      <c r="D32" s="10"/>
      <c r="E32" s="7"/>
      <c r="F32" s="7"/>
      <c r="G32" s="7"/>
      <c r="H32" s="7"/>
      <c r="I32" s="7"/>
      <c r="J32" s="7"/>
      <c r="K32" s="7"/>
      <c r="L32" s="7"/>
      <c r="M32" s="7"/>
      <c r="N32" s="38"/>
      <c r="O32" s="51">
        <f t="shared" si="0"/>
        <v>0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</row>
    <row r="33" spans="1:159" ht="12.75">
      <c r="A33" s="33">
        <v>127</v>
      </c>
      <c r="B33" s="24" t="s">
        <v>68</v>
      </c>
      <c r="C33" s="29">
        <v>6409</v>
      </c>
      <c r="D33" s="10"/>
      <c r="E33" s="7"/>
      <c r="F33" s="7"/>
      <c r="G33" s="7"/>
      <c r="H33" s="7"/>
      <c r="I33" s="7"/>
      <c r="J33" s="7"/>
      <c r="K33" s="7"/>
      <c r="L33" s="7"/>
      <c r="M33" s="7"/>
      <c r="N33" s="38"/>
      <c r="O33" s="51">
        <f t="shared" si="0"/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</row>
    <row r="34" spans="1:159" ht="13.5" thickBot="1">
      <c r="A34" s="35"/>
      <c r="B34" s="25" t="s">
        <v>69</v>
      </c>
      <c r="C34" s="30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39"/>
      <c r="O34" s="51">
        <f t="shared" si="0"/>
        <v>0</v>
      </c>
      <c r="P34" s="70">
        <f>SUM(O3:O34)</f>
        <v>500</v>
      </c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</row>
    <row r="35" spans="1:159" ht="27" customHeight="1" thickBot="1">
      <c r="A35" s="17">
        <v>130</v>
      </c>
      <c r="B35" s="18" t="s">
        <v>70</v>
      </c>
      <c r="C35" s="19"/>
      <c r="D35" s="20">
        <f>SUM(D3:D34)</f>
        <v>0</v>
      </c>
      <c r="E35" s="20">
        <f aca="true" t="shared" si="1" ref="E35:M35">SUM(E3:E34)</f>
        <v>0</v>
      </c>
      <c r="F35" s="20">
        <f t="shared" si="1"/>
        <v>500</v>
      </c>
      <c r="G35" s="20">
        <f t="shared" si="1"/>
        <v>0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 t="shared" si="1"/>
        <v>0</v>
      </c>
      <c r="N35" s="20"/>
      <c r="O35" s="52">
        <f>SUM(D35:N35)</f>
        <v>500</v>
      </c>
      <c r="P35" s="70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</row>
    <row r="36" spans="2:159" ht="12.75">
      <c r="B36" s="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</row>
    <row r="37" spans="2:159" ht="12.75">
      <c r="B37" s="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</row>
    <row r="38" spans="2:159" ht="12.75">
      <c r="B38" s="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mergeCells count="1">
    <mergeCell ref="A1:C1"/>
  </mergeCells>
  <conditionalFormatting sqref="O3:O7 O9:O34">
    <cfRule type="cellIs" priority="1" dxfId="7" operator="greaterThan" stopIfTrue="1">
      <formula>0</formula>
    </cfRule>
  </conditionalFormatting>
  <conditionalFormatting sqref="O8">
    <cfRule type="cellIs" priority="2" dxfId="8" operator="greaterThan" stopIfTrue="1">
      <formula>0</formula>
    </cfRule>
  </conditionalFormatting>
  <conditionalFormatting sqref="D35:M35">
    <cfRule type="cellIs" priority="3" dxfId="8" operator="greaterThan" stopIfTrue="1">
      <formula>0</formula>
    </cfRule>
  </conditionalFormatting>
  <printOptions/>
  <pageMargins left="0.44" right="0.37" top="0.52" bottom="0.78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R37"/>
  <sheetViews>
    <sheetView showZeros="0" zoomScalePageLayoutView="0" workbookViewId="0" topLeftCell="A1">
      <selection activeCell="N16" sqref="N16"/>
    </sheetView>
  </sheetViews>
  <sheetFormatPr defaultColWidth="9.00390625" defaultRowHeight="12.75"/>
  <cols>
    <col min="1" max="1" width="5.25390625" style="0" customWidth="1"/>
    <col min="2" max="2" width="37.00390625" style="0" customWidth="1"/>
    <col min="3" max="3" width="6.75390625" style="0" customWidth="1"/>
    <col min="4" max="4" width="6.625" style="0" bestFit="1" customWidth="1"/>
    <col min="5" max="5" width="6.375" style="0" customWidth="1"/>
    <col min="6" max="6" width="6.625" style="0" customWidth="1"/>
    <col min="7" max="10" width="6.125" style="0" customWidth="1"/>
    <col min="12" max="12" width="6.125" style="0" customWidth="1"/>
    <col min="13" max="13" width="6.375" style="0" customWidth="1"/>
    <col min="14" max="14" width="5.375" style="0" customWidth="1"/>
  </cols>
  <sheetData>
    <row r="1" spans="1:18" ht="129.75">
      <c r="A1" s="7"/>
      <c r="B1" s="41" t="s">
        <v>86</v>
      </c>
      <c r="C1" s="7"/>
      <c r="D1" s="42" t="s">
        <v>72</v>
      </c>
      <c r="E1" s="42" t="s">
        <v>73</v>
      </c>
      <c r="F1" s="42" t="s">
        <v>74</v>
      </c>
      <c r="G1" s="42" t="s">
        <v>75</v>
      </c>
      <c r="H1" s="42" t="s">
        <v>207</v>
      </c>
      <c r="I1" s="42" t="s">
        <v>170</v>
      </c>
      <c r="J1" s="42" t="s">
        <v>76</v>
      </c>
      <c r="K1" s="43" t="s">
        <v>77</v>
      </c>
      <c r="L1" s="42" t="s">
        <v>78</v>
      </c>
      <c r="M1" s="42" t="s">
        <v>79</v>
      </c>
      <c r="N1" s="42"/>
      <c r="O1" s="43" t="s">
        <v>80</v>
      </c>
      <c r="P1" s="40"/>
      <c r="Q1" s="40"/>
      <c r="R1" s="40"/>
    </row>
    <row r="2" spans="1:15" ht="12.75">
      <c r="A2" s="7" t="s">
        <v>6</v>
      </c>
      <c r="B2" s="7" t="s">
        <v>29</v>
      </c>
      <c r="C2" s="7"/>
      <c r="D2" s="48">
        <v>2111</v>
      </c>
      <c r="E2" s="48">
        <v>2131</v>
      </c>
      <c r="F2" s="48">
        <v>2132</v>
      </c>
      <c r="G2" s="48">
        <v>2133</v>
      </c>
      <c r="H2" s="48">
        <v>2142</v>
      </c>
      <c r="I2" s="48">
        <v>2324</v>
      </c>
      <c r="J2" s="48">
        <v>2141</v>
      </c>
      <c r="K2" s="48"/>
      <c r="L2" s="48">
        <v>3111</v>
      </c>
      <c r="M2" s="48">
        <v>3112</v>
      </c>
      <c r="N2" s="48"/>
      <c r="O2" s="48"/>
    </row>
    <row r="3" spans="1:15" ht="12.75">
      <c r="A3" s="7"/>
      <c r="B3" s="7"/>
      <c r="C3" s="48"/>
      <c r="D3" s="8"/>
      <c r="E3" s="8"/>
      <c r="F3" s="8"/>
      <c r="G3" s="8"/>
      <c r="H3" s="8"/>
      <c r="I3" s="8"/>
      <c r="J3" s="8"/>
      <c r="K3" s="53"/>
      <c r="L3" s="50"/>
      <c r="M3" s="50"/>
      <c r="N3" s="50"/>
      <c r="O3" s="53"/>
    </row>
    <row r="4" spans="1:15" ht="12.75">
      <c r="A4" s="7"/>
      <c r="B4" s="44" t="s">
        <v>42</v>
      </c>
      <c r="C4" s="48"/>
      <c r="D4" s="8"/>
      <c r="E4" s="8"/>
      <c r="F4" s="8"/>
      <c r="G4" s="8"/>
      <c r="H4" s="8"/>
      <c r="I4" s="8"/>
      <c r="J4" s="8"/>
      <c r="K4" s="53"/>
      <c r="L4" s="50"/>
      <c r="M4" s="50"/>
      <c r="N4" s="50"/>
      <c r="O4" s="53"/>
    </row>
    <row r="5" spans="1:15" ht="12.75">
      <c r="A5" s="7"/>
      <c r="B5" s="45" t="s">
        <v>186</v>
      </c>
      <c r="C5" s="48">
        <v>1032</v>
      </c>
      <c r="D5" s="8">
        <v>0.2</v>
      </c>
      <c r="E5" s="8"/>
      <c r="F5" s="8"/>
      <c r="G5" s="8"/>
      <c r="H5" s="8"/>
      <c r="I5" s="8"/>
      <c r="J5" s="8"/>
      <c r="K5" s="53">
        <f>SUM(D5:J5)</f>
        <v>0.2</v>
      </c>
      <c r="L5" s="50"/>
      <c r="M5" s="50"/>
      <c r="N5" s="50"/>
      <c r="O5" s="53"/>
    </row>
    <row r="6" spans="1:15" ht="12.75">
      <c r="A6" s="7">
        <v>6</v>
      </c>
      <c r="B6" s="7" t="s">
        <v>81</v>
      </c>
      <c r="C6" s="48">
        <v>2310</v>
      </c>
      <c r="D6" s="8"/>
      <c r="E6" s="8"/>
      <c r="F6" s="8"/>
      <c r="G6" s="8"/>
      <c r="H6" s="8"/>
      <c r="I6" s="8"/>
      <c r="J6" s="8"/>
      <c r="K6" s="53"/>
      <c r="L6" s="50"/>
      <c r="M6" s="50"/>
      <c r="N6" s="50"/>
      <c r="O6" s="53">
        <f>SUM(L6:N6)</f>
        <v>0</v>
      </c>
    </row>
    <row r="7" spans="1:15" ht="12.75">
      <c r="A7" s="7"/>
      <c r="B7" s="7" t="s">
        <v>171</v>
      </c>
      <c r="C7" s="48">
        <v>2321</v>
      </c>
      <c r="D7" s="8">
        <v>580</v>
      </c>
      <c r="E7" s="8"/>
      <c r="F7" s="8"/>
      <c r="G7" s="8"/>
      <c r="H7" s="8"/>
      <c r="I7" s="8">
        <v>80</v>
      </c>
      <c r="J7" s="8"/>
      <c r="K7" s="53">
        <f>SUM(D7:I7)</f>
        <v>660</v>
      </c>
      <c r="L7" s="50"/>
      <c r="M7" s="50"/>
      <c r="N7" s="50"/>
      <c r="O7" s="53"/>
    </row>
    <row r="8" spans="1:15" ht="12.75">
      <c r="A8" s="7"/>
      <c r="B8" s="7" t="s">
        <v>137</v>
      </c>
      <c r="C8" s="48">
        <v>3612</v>
      </c>
      <c r="D8" s="8">
        <v>15</v>
      </c>
      <c r="E8" s="8"/>
      <c r="F8" s="8">
        <v>88</v>
      </c>
      <c r="G8" s="8"/>
      <c r="H8" s="8"/>
      <c r="I8" s="8"/>
      <c r="J8" s="8"/>
      <c r="K8" s="53">
        <f>SUM(D8:J8)</f>
        <v>103</v>
      </c>
      <c r="L8" s="50"/>
      <c r="M8" s="50"/>
      <c r="N8" s="50"/>
      <c r="O8" s="53"/>
    </row>
    <row r="9" spans="1:15" ht="12.75">
      <c r="A9" s="7"/>
      <c r="B9" s="7" t="s">
        <v>136</v>
      </c>
      <c r="C9" s="48">
        <v>3613</v>
      </c>
      <c r="D9" s="8"/>
      <c r="E9" s="8"/>
      <c r="F9" s="8">
        <v>120</v>
      </c>
      <c r="G9" s="8"/>
      <c r="H9" s="8"/>
      <c r="I9" s="8"/>
      <c r="J9" s="8"/>
      <c r="K9" s="53">
        <f aca="true" t="shared" si="0" ref="K9:K16">SUM(D9:J9)</f>
        <v>120</v>
      </c>
      <c r="L9" s="50"/>
      <c r="M9" s="50"/>
      <c r="N9" s="50"/>
      <c r="O9" s="53"/>
    </row>
    <row r="10" spans="1:15" ht="12.75">
      <c r="A10" s="7">
        <v>28</v>
      </c>
      <c r="B10" s="7" t="s">
        <v>54</v>
      </c>
      <c r="C10" s="48">
        <v>3632</v>
      </c>
      <c r="D10" s="8">
        <v>2</v>
      </c>
      <c r="E10" s="8"/>
      <c r="F10" s="8"/>
      <c r="G10" s="8"/>
      <c r="H10" s="8"/>
      <c r="I10" s="8"/>
      <c r="J10" s="8"/>
      <c r="K10" s="53">
        <f t="shared" si="0"/>
        <v>2</v>
      </c>
      <c r="L10" s="50"/>
      <c r="M10" s="50"/>
      <c r="N10" s="50"/>
      <c r="O10" s="53"/>
    </row>
    <row r="11" spans="1:15" ht="12.75">
      <c r="A11" s="7"/>
      <c r="B11" s="44" t="s">
        <v>138</v>
      </c>
      <c r="C11" s="48">
        <v>3725</v>
      </c>
      <c r="D11" s="8"/>
      <c r="E11" s="8"/>
      <c r="F11" s="8"/>
      <c r="G11" s="8"/>
      <c r="H11" s="8"/>
      <c r="I11" s="8">
        <v>240</v>
      </c>
      <c r="J11" s="8"/>
      <c r="K11" s="53">
        <f t="shared" si="0"/>
        <v>240</v>
      </c>
      <c r="L11" s="50"/>
      <c r="M11" s="50"/>
      <c r="N11" s="50"/>
      <c r="O11" s="53"/>
    </row>
    <row r="12" spans="1:15" ht="12.75">
      <c r="A12" s="7"/>
      <c r="B12" s="44" t="s">
        <v>155</v>
      </c>
      <c r="C12" s="48">
        <v>3722</v>
      </c>
      <c r="D12" s="8">
        <v>400</v>
      </c>
      <c r="E12" s="8"/>
      <c r="F12" s="8"/>
      <c r="G12" s="8"/>
      <c r="H12" s="8"/>
      <c r="I12" s="8"/>
      <c r="J12" s="8"/>
      <c r="K12" s="53">
        <f t="shared" si="0"/>
        <v>400</v>
      </c>
      <c r="L12" s="50"/>
      <c r="M12" s="50"/>
      <c r="N12" s="50"/>
      <c r="O12" s="53"/>
    </row>
    <row r="13" spans="1:15" ht="12.75">
      <c r="A13" s="7">
        <v>40</v>
      </c>
      <c r="B13" s="7" t="s">
        <v>65</v>
      </c>
      <c r="C13" s="48">
        <v>6171</v>
      </c>
      <c r="D13" s="8">
        <v>28</v>
      </c>
      <c r="E13" s="8">
        <v>163.5</v>
      </c>
      <c r="F13" s="8"/>
      <c r="G13" s="8"/>
      <c r="H13" s="8">
        <v>0</v>
      </c>
      <c r="I13" s="8"/>
      <c r="J13" s="8"/>
      <c r="K13" s="53">
        <f t="shared" si="0"/>
        <v>191.5</v>
      </c>
      <c r="L13" s="50"/>
      <c r="M13" s="50"/>
      <c r="N13" s="50"/>
      <c r="O13" s="53"/>
    </row>
    <row r="14" spans="1:15" ht="12.75">
      <c r="A14" s="7">
        <v>41</v>
      </c>
      <c r="B14" s="45" t="s">
        <v>82</v>
      </c>
      <c r="C14" s="48">
        <v>6310</v>
      </c>
      <c r="D14" s="8"/>
      <c r="E14" s="8"/>
      <c r="F14" s="8"/>
      <c r="G14" s="8"/>
      <c r="H14" s="8"/>
      <c r="I14" s="8"/>
      <c r="J14" s="8">
        <v>0.5</v>
      </c>
      <c r="K14" s="53">
        <f t="shared" si="0"/>
        <v>0.5</v>
      </c>
      <c r="L14" s="50"/>
      <c r="M14" s="50"/>
      <c r="N14" s="50"/>
      <c r="O14" s="53"/>
    </row>
    <row r="15" spans="1:15" ht="12.75">
      <c r="A15" s="7"/>
      <c r="B15" s="45" t="s">
        <v>206</v>
      </c>
      <c r="C15" s="48">
        <v>6409</v>
      </c>
      <c r="D15" s="8"/>
      <c r="E15" s="8"/>
      <c r="F15" s="8"/>
      <c r="G15" s="8"/>
      <c r="H15" s="8"/>
      <c r="I15" s="8"/>
      <c r="J15" s="8"/>
      <c r="K15" s="53">
        <f>SUM(D15:J15)</f>
        <v>0</v>
      </c>
      <c r="L15" s="50"/>
      <c r="M15" s="50"/>
      <c r="N15" s="50"/>
      <c r="O15" s="53">
        <f>SUM(L15:N15)</f>
        <v>0</v>
      </c>
    </row>
    <row r="16" spans="1:15" ht="12.75">
      <c r="A16" s="7"/>
      <c r="B16" s="44" t="s">
        <v>83</v>
      </c>
      <c r="C16" s="48"/>
      <c r="D16" s="8"/>
      <c r="E16" s="8"/>
      <c r="F16" s="8"/>
      <c r="G16" s="8"/>
      <c r="H16" s="8"/>
      <c r="I16" s="8"/>
      <c r="J16" s="8"/>
      <c r="K16" s="53">
        <f t="shared" si="0"/>
        <v>0</v>
      </c>
      <c r="L16" s="50"/>
      <c r="M16" s="50"/>
      <c r="N16" s="50"/>
      <c r="O16" s="53">
        <f>SUM(O3:O15)</f>
        <v>0</v>
      </c>
    </row>
    <row r="17" spans="1:15" ht="12.75">
      <c r="A17" s="49"/>
      <c r="B17" s="46" t="s">
        <v>84</v>
      </c>
      <c r="C17" s="46"/>
      <c r="D17" s="54">
        <f>SUM(D5:D16)</f>
        <v>1025.2</v>
      </c>
      <c r="E17" s="47">
        <f aca="true" t="shared" si="1" ref="E17:J17">SUM(E6:E14)</f>
        <v>163.5</v>
      </c>
      <c r="F17" s="47">
        <f t="shared" si="1"/>
        <v>208</v>
      </c>
      <c r="G17" s="47">
        <f t="shared" si="1"/>
        <v>0</v>
      </c>
      <c r="H17" s="47">
        <f t="shared" si="1"/>
        <v>0</v>
      </c>
      <c r="I17" s="47">
        <f t="shared" si="1"/>
        <v>320</v>
      </c>
      <c r="J17" s="47">
        <f t="shared" si="1"/>
        <v>0.5</v>
      </c>
      <c r="K17" s="54">
        <f>SUM(K5:K15)</f>
        <v>1717.2</v>
      </c>
      <c r="L17" s="46"/>
      <c r="M17" s="46"/>
      <c r="N17" s="46"/>
      <c r="O17" s="55">
        <f>SUM(L4:N16)</f>
        <v>0</v>
      </c>
    </row>
    <row r="18" ht="12.75">
      <c r="K18" s="70"/>
    </row>
    <row r="19" ht="12.75">
      <c r="K19" s="70"/>
    </row>
    <row r="20" spans="1:16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23.25">
      <c r="A21" s="83"/>
      <c r="B21" s="145"/>
      <c r="C21" s="83"/>
      <c r="D21" s="146"/>
      <c r="E21" s="146"/>
      <c r="F21" s="146"/>
      <c r="G21" s="146"/>
      <c r="H21" s="146"/>
      <c r="I21" s="146"/>
      <c r="J21" s="146"/>
      <c r="K21" s="147"/>
      <c r="L21" s="146"/>
      <c r="M21" s="146"/>
      <c r="N21" s="146"/>
      <c r="O21" s="147"/>
      <c r="P21" s="146"/>
    </row>
    <row r="22" spans="1:16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148"/>
      <c r="L23" s="83"/>
      <c r="M23" s="83"/>
      <c r="N23" s="83"/>
      <c r="O23" s="148"/>
      <c r="P23" s="83"/>
    </row>
    <row r="24" spans="1:16" ht="12.75">
      <c r="A24" s="83"/>
      <c r="B24" s="149"/>
      <c r="C24" s="83"/>
      <c r="D24" s="83"/>
      <c r="E24" s="83"/>
      <c r="F24" s="83"/>
      <c r="G24" s="83"/>
      <c r="H24" s="83"/>
      <c r="I24" s="83"/>
      <c r="J24" s="83"/>
      <c r="K24" s="148"/>
      <c r="L24" s="83"/>
      <c r="M24" s="83"/>
      <c r="N24" s="83"/>
      <c r="O24" s="148"/>
      <c r="P24" s="83"/>
    </row>
    <row r="25" spans="1:16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148"/>
      <c r="L25" s="83"/>
      <c r="M25" s="83"/>
      <c r="N25" s="83"/>
      <c r="O25" s="148"/>
      <c r="P25" s="83"/>
    </row>
    <row r="26" spans="1:16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148"/>
      <c r="L26" s="83"/>
      <c r="M26" s="83"/>
      <c r="N26" s="83"/>
      <c r="O26" s="148"/>
      <c r="P26" s="83"/>
    </row>
    <row r="27" spans="1:16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148"/>
      <c r="L27" s="83"/>
      <c r="M27" s="83"/>
      <c r="N27" s="83"/>
      <c r="O27" s="148"/>
      <c r="P27" s="83"/>
    </row>
    <row r="28" spans="1:16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148"/>
      <c r="L28" s="83"/>
      <c r="M28" s="83"/>
      <c r="N28" s="83"/>
      <c r="O28" s="148"/>
      <c r="P28" s="83"/>
    </row>
    <row r="29" spans="1:16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148"/>
      <c r="L29" s="83"/>
      <c r="M29" s="83"/>
      <c r="N29" s="83"/>
      <c r="O29" s="148"/>
      <c r="P29" s="83"/>
    </row>
    <row r="30" spans="1:16" ht="12.75">
      <c r="A30" s="83"/>
      <c r="B30" s="149"/>
      <c r="C30" s="83"/>
      <c r="D30" s="83"/>
      <c r="E30" s="83"/>
      <c r="F30" s="83"/>
      <c r="G30" s="83"/>
      <c r="H30" s="83"/>
      <c r="I30" s="83"/>
      <c r="J30" s="83"/>
      <c r="K30" s="148"/>
      <c r="L30" s="83"/>
      <c r="M30" s="83"/>
      <c r="N30" s="83"/>
      <c r="O30" s="148"/>
      <c r="P30" s="83"/>
    </row>
    <row r="31" spans="1:16" ht="12.75">
      <c r="A31" s="83"/>
      <c r="B31" s="149"/>
      <c r="C31" s="83"/>
      <c r="D31" s="83"/>
      <c r="E31" s="83"/>
      <c r="F31" s="83"/>
      <c r="G31" s="83"/>
      <c r="H31" s="83"/>
      <c r="I31" s="83"/>
      <c r="J31" s="83"/>
      <c r="K31" s="148"/>
      <c r="L31" s="83"/>
      <c r="M31" s="83"/>
      <c r="N31" s="83"/>
      <c r="O31" s="148"/>
      <c r="P31" s="83"/>
    </row>
    <row r="32" spans="1:16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148"/>
      <c r="L32" s="83"/>
      <c r="M32" s="83"/>
      <c r="N32" s="83"/>
      <c r="O32" s="148"/>
      <c r="P32" s="83"/>
    </row>
    <row r="33" spans="1:16" ht="12.75">
      <c r="A33" s="83"/>
      <c r="B33" s="150"/>
      <c r="C33" s="83"/>
      <c r="D33" s="83"/>
      <c r="E33" s="83"/>
      <c r="F33" s="83"/>
      <c r="G33" s="83"/>
      <c r="H33" s="83"/>
      <c r="I33" s="83"/>
      <c r="J33" s="83"/>
      <c r="K33" s="148"/>
      <c r="L33" s="83"/>
      <c r="M33" s="83"/>
      <c r="N33" s="83"/>
      <c r="O33" s="148"/>
      <c r="P33" s="83"/>
    </row>
    <row r="34" spans="1:16" ht="12.75">
      <c r="A34" s="83"/>
      <c r="B34" s="149"/>
      <c r="C34" s="83"/>
      <c r="D34" s="83"/>
      <c r="E34" s="83"/>
      <c r="F34" s="83"/>
      <c r="G34" s="83"/>
      <c r="H34" s="83"/>
      <c r="I34" s="83"/>
      <c r="J34" s="83"/>
      <c r="K34" s="148"/>
      <c r="L34" s="83"/>
      <c r="M34" s="83"/>
      <c r="N34" s="83"/>
      <c r="O34" s="148"/>
      <c r="P34" s="83"/>
    </row>
    <row r="35" spans="1:16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148"/>
      <c r="L35" s="83"/>
      <c r="M35" s="83"/>
      <c r="N35" s="83"/>
      <c r="O35" s="148"/>
      <c r="P35" s="83"/>
    </row>
    <row r="36" spans="1:16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148"/>
      <c r="L36" s="83"/>
      <c r="M36" s="83"/>
      <c r="N36" s="83"/>
      <c r="O36" s="83"/>
      <c r="P36" s="83"/>
    </row>
    <row r="37" spans="1:16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R48"/>
  <sheetViews>
    <sheetView showZeros="0" zoomScale="80" zoomScaleNormal="80" zoomScalePageLayoutView="0" workbookViewId="0" topLeftCell="A1">
      <pane ySplit="2865" topLeftCell="A4" activePane="bottomLeft" state="split"/>
      <selection pane="topLeft" activeCell="AF1" sqref="AF1"/>
      <selection pane="bottomLeft" activeCell="AT31" sqref="AT31"/>
    </sheetView>
  </sheetViews>
  <sheetFormatPr defaultColWidth="9.00390625" defaultRowHeight="12.75"/>
  <cols>
    <col min="1" max="1" width="4.375" style="71" bestFit="1" customWidth="1"/>
    <col min="2" max="2" width="24.375" style="71" customWidth="1"/>
    <col min="3" max="3" width="6.875" style="71" customWidth="1"/>
    <col min="4" max="4" width="8.875" style="71" customWidth="1"/>
    <col min="5" max="5" width="8.125" style="71" customWidth="1"/>
    <col min="6" max="8" width="6.875" style="71" customWidth="1"/>
    <col min="9" max="9" width="6.25390625" style="71" customWidth="1"/>
    <col min="10" max="10" width="5.875" style="71" customWidth="1"/>
    <col min="11" max="11" width="6.25390625" style="71" customWidth="1"/>
    <col min="12" max="12" width="8.125" style="71" customWidth="1"/>
    <col min="13" max="17" width="6.875" style="71" customWidth="1"/>
    <col min="18" max="18" width="5.25390625" style="71" customWidth="1"/>
    <col min="19" max="19" width="6.875" style="71" customWidth="1"/>
    <col min="20" max="20" width="6.125" style="71" customWidth="1"/>
    <col min="21" max="21" width="6.875" style="71" customWidth="1"/>
    <col min="22" max="22" width="6.00390625" style="71" customWidth="1"/>
    <col min="23" max="23" width="6.875" style="71" customWidth="1"/>
    <col min="24" max="24" width="6.125" style="71" customWidth="1"/>
    <col min="25" max="25" width="8.125" style="71" customWidth="1"/>
    <col min="26" max="26" width="8.375" style="71" customWidth="1"/>
    <col min="27" max="28" width="6.875" style="71" customWidth="1"/>
    <col min="29" max="29" width="6.375" style="71" customWidth="1"/>
    <col min="30" max="30" width="6.25390625" style="71" customWidth="1"/>
    <col min="31" max="31" width="3.25390625" style="71" hidden="1" customWidth="1"/>
    <col min="32" max="32" width="6.75390625" style="71" customWidth="1"/>
    <col min="33" max="33" width="0.12890625" style="71" customWidth="1"/>
    <col min="34" max="34" width="6.875" style="71" customWidth="1"/>
    <col min="35" max="35" width="5.375" style="71" customWidth="1"/>
    <col min="36" max="36" width="7.75390625" style="71" customWidth="1"/>
    <col min="37" max="37" width="6.125" style="71" customWidth="1"/>
    <col min="38" max="39" width="6.875" style="71" customWidth="1"/>
    <col min="40" max="40" width="8.375" style="71" customWidth="1"/>
    <col min="41" max="41" width="6.875" style="71" customWidth="1"/>
    <col min="42" max="42" width="13.125" style="71" bestFit="1" customWidth="1"/>
    <col min="43" max="43" width="10.625" style="71" bestFit="1" customWidth="1"/>
    <col min="44" max="44" width="14.25390625" style="71" customWidth="1"/>
    <col min="45" max="16384" width="9.125" style="71" customWidth="1"/>
  </cols>
  <sheetData>
    <row r="1" spans="2:42" s="76" customFormat="1" ht="122.25" customHeight="1">
      <c r="B1" s="77" t="s">
        <v>92</v>
      </c>
      <c r="C1" s="78"/>
      <c r="D1" s="78" t="s">
        <v>93</v>
      </c>
      <c r="E1" s="78" t="s">
        <v>94</v>
      </c>
      <c r="F1" s="78" t="s">
        <v>95</v>
      </c>
      <c r="G1" s="78" t="s">
        <v>96</v>
      </c>
      <c r="H1" s="80" t="s">
        <v>130</v>
      </c>
      <c r="I1" s="91" t="s">
        <v>146</v>
      </c>
      <c r="J1" s="91" t="s">
        <v>184</v>
      </c>
      <c r="K1" s="78" t="s">
        <v>97</v>
      </c>
      <c r="L1" s="78" t="s">
        <v>98</v>
      </c>
      <c r="M1" s="78" t="s">
        <v>99</v>
      </c>
      <c r="N1" s="78" t="s">
        <v>100</v>
      </c>
      <c r="O1" s="78" t="s">
        <v>101</v>
      </c>
      <c r="P1" s="78" t="s">
        <v>102</v>
      </c>
      <c r="Q1" s="78" t="s">
        <v>103</v>
      </c>
      <c r="R1" s="78" t="s">
        <v>143</v>
      </c>
      <c r="S1" s="78" t="s">
        <v>104</v>
      </c>
      <c r="T1" s="78" t="s">
        <v>105</v>
      </c>
      <c r="U1" s="78" t="s">
        <v>106</v>
      </c>
      <c r="V1" s="80" t="s">
        <v>134</v>
      </c>
      <c r="W1" s="80" t="s">
        <v>144</v>
      </c>
      <c r="X1" s="80" t="s">
        <v>185</v>
      </c>
      <c r="Y1" s="78" t="s">
        <v>107</v>
      </c>
      <c r="Z1" s="78" t="s">
        <v>108</v>
      </c>
      <c r="AA1" s="78" t="s">
        <v>145</v>
      </c>
      <c r="AB1" s="78" t="s">
        <v>109</v>
      </c>
      <c r="AC1" s="78" t="s">
        <v>183</v>
      </c>
      <c r="AD1" s="91" t="s">
        <v>192</v>
      </c>
      <c r="AE1" s="80" t="s">
        <v>131</v>
      </c>
      <c r="AF1" s="91" t="s">
        <v>209</v>
      </c>
      <c r="AG1" s="80" t="s">
        <v>132</v>
      </c>
      <c r="AH1" s="80" t="s">
        <v>162</v>
      </c>
      <c r="AI1" s="78" t="s">
        <v>110</v>
      </c>
      <c r="AJ1" s="80" t="s">
        <v>133</v>
      </c>
      <c r="AK1" s="78" t="s">
        <v>111</v>
      </c>
      <c r="AL1" s="93" t="s">
        <v>112</v>
      </c>
      <c r="AM1" s="93" t="s">
        <v>148</v>
      </c>
      <c r="AN1" s="93" t="s">
        <v>150</v>
      </c>
      <c r="AO1" s="93" t="s">
        <v>182</v>
      </c>
      <c r="AP1" s="79" t="s">
        <v>113</v>
      </c>
    </row>
    <row r="2" spans="1:42" s="81" customFormat="1" ht="31.5" customHeight="1">
      <c r="A2" s="81" t="s">
        <v>6</v>
      </c>
      <c r="B2" s="82" t="s">
        <v>29</v>
      </c>
      <c r="C2" s="87"/>
      <c r="D2" s="90">
        <v>5021</v>
      </c>
      <c r="E2" s="90">
        <v>5011</v>
      </c>
      <c r="F2" s="90">
        <v>5023</v>
      </c>
      <c r="G2" s="90">
        <v>5032</v>
      </c>
      <c r="H2" s="90">
        <v>5031</v>
      </c>
      <c r="I2" s="90">
        <v>5038</v>
      </c>
      <c r="J2" s="90">
        <v>5134</v>
      </c>
      <c r="K2" s="90">
        <v>5136</v>
      </c>
      <c r="L2" s="90">
        <v>5137</v>
      </c>
      <c r="M2" s="90">
        <v>5139</v>
      </c>
      <c r="N2" s="90">
        <v>5151</v>
      </c>
      <c r="O2" s="90">
        <v>5153</v>
      </c>
      <c r="P2" s="90">
        <v>5154</v>
      </c>
      <c r="Q2" s="90">
        <v>5156</v>
      </c>
      <c r="R2" s="90">
        <v>5161</v>
      </c>
      <c r="S2" s="90">
        <v>5162</v>
      </c>
      <c r="T2" s="90">
        <v>5163</v>
      </c>
      <c r="U2" s="90">
        <v>5164</v>
      </c>
      <c r="V2" s="90">
        <v>5166</v>
      </c>
      <c r="W2" s="90">
        <v>5167</v>
      </c>
      <c r="X2" s="90">
        <v>5168</v>
      </c>
      <c r="Y2" s="90">
        <v>5169</v>
      </c>
      <c r="Z2" s="90">
        <v>5171</v>
      </c>
      <c r="AA2" s="90">
        <v>5173</v>
      </c>
      <c r="AB2" s="90">
        <v>5175</v>
      </c>
      <c r="AC2" s="90">
        <v>5194</v>
      </c>
      <c r="AD2" s="90">
        <v>5364</v>
      </c>
      <c r="AE2" s="90">
        <v>5345</v>
      </c>
      <c r="AF2" s="90">
        <v>5903</v>
      </c>
      <c r="AG2" s="90">
        <v>5222</v>
      </c>
      <c r="AH2" s="90">
        <v>5229</v>
      </c>
      <c r="AI2" s="90">
        <v>5321</v>
      </c>
      <c r="AJ2" s="90">
        <v>5331</v>
      </c>
      <c r="AK2" s="90">
        <v>5329</v>
      </c>
      <c r="AL2" s="90">
        <v>5141</v>
      </c>
      <c r="AM2" s="90">
        <v>5365</v>
      </c>
      <c r="AN2" s="90">
        <v>5901</v>
      </c>
      <c r="AO2" s="90">
        <v>5492</v>
      </c>
      <c r="AP2" s="88"/>
    </row>
    <row r="3" spans="1:42" s="81" customFormat="1" ht="14.25">
      <c r="A3" s="81">
        <v>1</v>
      </c>
      <c r="B3" s="85" t="s">
        <v>114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>
        <f aca="true" t="shared" si="0" ref="AP3:AP37">SUM(D3:AM3)</f>
        <v>0</v>
      </c>
    </row>
    <row r="4" spans="1:42" s="81" customFormat="1" ht="14.25">
      <c r="A4" s="81">
        <v>2</v>
      </c>
      <c r="B4" s="123" t="s">
        <v>115</v>
      </c>
      <c r="C4" s="124">
        <v>2212</v>
      </c>
      <c r="D4" s="95"/>
      <c r="E4" s="95"/>
      <c r="F4" s="95"/>
      <c r="G4" s="95"/>
      <c r="H4" s="95"/>
      <c r="I4" s="95"/>
      <c r="J4" s="95"/>
      <c r="K4" s="96"/>
      <c r="L4" s="96"/>
      <c r="M4" s="96">
        <v>20</v>
      </c>
      <c r="N4" s="97"/>
      <c r="O4" s="97"/>
      <c r="P4" s="97"/>
      <c r="Q4" s="96"/>
      <c r="R4" s="96"/>
      <c r="S4" s="96"/>
      <c r="T4" s="96"/>
      <c r="U4" s="97"/>
      <c r="V4" s="96"/>
      <c r="W4" s="96"/>
      <c r="X4" s="96"/>
      <c r="Y4" s="96">
        <v>10</v>
      </c>
      <c r="Z4" s="198">
        <v>400</v>
      </c>
      <c r="AA4" s="98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>
        <f t="shared" si="0"/>
        <v>430</v>
      </c>
    </row>
    <row r="5" spans="1:42" s="81" customFormat="1" ht="14.25">
      <c r="A5" s="81">
        <v>3</v>
      </c>
      <c r="B5" s="94" t="s">
        <v>189</v>
      </c>
      <c r="C5" s="125">
        <v>2219</v>
      </c>
      <c r="D5" s="99"/>
      <c r="E5" s="99"/>
      <c r="F5" s="99"/>
      <c r="G5" s="99"/>
      <c r="H5" s="99"/>
      <c r="I5" s="99"/>
      <c r="J5" s="99"/>
      <c r="K5" s="100"/>
      <c r="L5" s="100"/>
      <c r="M5" s="100"/>
      <c r="N5" s="101"/>
      <c r="O5" s="101"/>
      <c r="P5" s="101"/>
      <c r="Q5" s="100"/>
      <c r="R5" s="100"/>
      <c r="S5" s="100"/>
      <c r="T5" s="100"/>
      <c r="U5" s="101"/>
      <c r="V5" s="100"/>
      <c r="W5" s="100"/>
      <c r="X5" s="100"/>
      <c r="Y5" s="100">
        <v>40</v>
      </c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96"/>
      <c r="AO5" s="96"/>
      <c r="AP5" s="96">
        <f t="shared" si="0"/>
        <v>40</v>
      </c>
    </row>
    <row r="6" spans="1:42" s="81" customFormat="1" ht="14.25">
      <c r="A6" s="81">
        <v>4</v>
      </c>
      <c r="B6" s="94" t="s">
        <v>81</v>
      </c>
      <c r="C6" s="125">
        <v>2310</v>
      </c>
      <c r="D6" s="99"/>
      <c r="E6" s="99"/>
      <c r="F6" s="99"/>
      <c r="G6" s="99"/>
      <c r="H6" s="99"/>
      <c r="I6" s="99"/>
      <c r="J6" s="99"/>
      <c r="K6" s="100"/>
      <c r="L6" s="100"/>
      <c r="M6" s="100"/>
      <c r="N6" s="101"/>
      <c r="O6" s="101"/>
      <c r="P6" s="101"/>
      <c r="Q6" s="100"/>
      <c r="R6" s="100"/>
      <c r="S6" s="100"/>
      <c r="T6" s="100"/>
      <c r="U6" s="101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96"/>
      <c r="AO6" s="96"/>
      <c r="AP6" s="96">
        <f t="shared" si="0"/>
        <v>0</v>
      </c>
    </row>
    <row r="7" spans="1:42" s="81" customFormat="1" ht="14.25">
      <c r="A7" s="81">
        <v>5</v>
      </c>
      <c r="B7" s="94" t="s">
        <v>116</v>
      </c>
      <c r="C7" s="125">
        <v>2321</v>
      </c>
      <c r="D7" s="99">
        <v>10</v>
      </c>
      <c r="E7" s="99"/>
      <c r="F7" s="99"/>
      <c r="G7" s="99"/>
      <c r="H7" s="99"/>
      <c r="I7" s="99"/>
      <c r="J7" s="99"/>
      <c r="K7" s="100"/>
      <c r="L7" s="100"/>
      <c r="M7" s="100">
        <v>20</v>
      </c>
      <c r="N7" s="101"/>
      <c r="O7" s="101"/>
      <c r="P7" s="101">
        <v>180</v>
      </c>
      <c r="Q7" s="100"/>
      <c r="R7" s="100"/>
      <c r="S7" s="100">
        <v>14</v>
      </c>
      <c r="T7" s="100"/>
      <c r="U7" s="101"/>
      <c r="V7" s="100">
        <v>2</v>
      </c>
      <c r="W7" s="100"/>
      <c r="X7" s="100"/>
      <c r="Y7" s="100">
        <v>780</v>
      </c>
      <c r="Z7" s="100">
        <v>200</v>
      </c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214">
        <v>30</v>
      </c>
      <c r="AO7" s="96"/>
      <c r="AP7" s="96">
        <f>SUM(D7:AO7)</f>
        <v>1236</v>
      </c>
    </row>
    <row r="8" spans="1:42" s="81" customFormat="1" ht="14.25">
      <c r="A8" s="81">
        <v>6</v>
      </c>
      <c r="B8" s="94" t="s">
        <v>44</v>
      </c>
      <c r="C8" s="126">
        <v>2333</v>
      </c>
      <c r="D8" s="102"/>
      <c r="E8" s="102"/>
      <c r="F8" s="102"/>
      <c r="G8" s="102"/>
      <c r="H8" s="102"/>
      <c r="I8" s="102"/>
      <c r="J8" s="102"/>
      <c r="K8" s="103"/>
      <c r="L8" s="103"/>
      <c r="M8" s="103"/>
      <c r="N8" s="104"/>
      <c r="O8" s="104"/>
      <c r="P8" s="104"/>
      <c r="Q8" s="103"/>
      <c r="R8" s="103"/>
      <c r="S8" s="103"/>
      <c r="T8" s="103"/>
      <c r="U8" s="104"/>
      <c r="V8" s="103"/>
      <c r="W8" s="103"/>
      <c r="X8" s="103"/>
      <c r="Y8" s="103">
        <v>60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5"/>
      <c r="AO8" s="105"/>
      <c r="AP8" s="96">
        <f t="shared" si="0"/>
        <v>60</v>
      </c>
    </row>
    <row r="9" spans="1:42" s="81" customFormat="1" ht="14.25">
      <c r="A9" s="81">
        <v>7</v>
      </c>
      <c r="B9" s="127" t="s">
        <v>117</v>
      </c>
      <c r="C9" s="128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7"/>
      <c r="AO9" s="107"/>
      <c r="AP9" s="96">
        <f t="shared" si="0"/>
        <v>0</v>
      </c>
    </row>
    <row r="10" spans="1:42" s="81" customFormat="1" ht="14.25">
      <c r="A10" s="81">
        <v>8</v>
      </c>
      <c r="B10" s="94" t="s">
        <v>47</v>
      </c>
      <c r="C10" s="124">
        <v>3113</v>
      </c>
      <c r="D10" s="95"/>
      <c r="E10" s="95"/>
      <c r="F10" s="95"/>
      <c r="G10" s="95"/>
      <c r="H10" s="95"/>
      <c r="I10" s="95"/>
      <c r="J10" s="95"/>
      <c r="K10" s="96"/>
      <c r="L10" s="96"/>
      <c r="M10" s="96"/>
      <c r="N10" s="97"/>
      <c r="O10" s="97"/>
      <c r="P10" s="97"/>
      <c r="Q10" s="96"/>
      <c r="R10" s="96"/>
      <c r="S10" s="96"/>
      <c r="T10" s="96"/>
      <c r="U10" s="97"/>
      <c r="V10" s="96"/>
      <c r="W10" s="96"/>
      <c r="X10" s="96"/>
      <c r="Y10" s="96"/>
      <c r="Z10" s="96"/>
      <c r="AA10" s="96"/>
      <c r="AB10" s="96"/>
      <c r="AC10" s="96">
        <v>10</v>
      </c>
      <c r="AD10" s="96"/>
      <c r="AE10" s="96"/>
      <c r="AF10" s="96"/>
      <c r="AG10" s="96"/>
      <c r="AH10" s="96"/>
      <c r="AI10" s="96"/>
      <c r="AJ10" s="108">
        <v>1800</v>
      </c>
      <c r="AK10" s="96"/>
      <c r="AL10" s="96"/>
      <c r="AM10" s="96"/>
      <c r="AN10" s="96"/>
      <c r="AO10" s="96">
        <v>20</v>
      </c>
      <c r="AP10" s="96">
        <f>SUM(D10:AO10)</f>
        <v>1830</v>
      </c>
    </row>
    <row r="11" spans="2:42" s="81" customFormat="1" ht="14.25">
      <c r="B11" s="94" t="s">
        <v>159</v>
      </c>
      <c r="C11" s="124">
        <v>3111</v>
      </c>
      <c r="D11" s="95"/>
      <c r="E11" s="95"/>
      <c r="F11" s="95"/>
      <c r="G11" s="95"/>
      <c r="H11" s="95"/>
      <c r="I11" s="95"/>
      <c r="J11" s="95"/>
      <c r="K11" s="96"/>
      <c r="L11" s="96"/>
      <c r="M11" s="96"/>
      <c r="N11" s="97"/>
      <c r="O11" s="97"/>
      <c r="P11" s="97"/>
      <c r="Q11" s="96"/>
      <c r="R11" s="96"/>
      <c r="S11" s="96"/>
      <c r="T11" s="96"/>
      <c r="U11" s="97"/>
      <c r="V11" s="96"/>
      <c r="W11" s="96"/>
      <c r="X11" s="96"/>
      <c r="Y11" s="96">
        <v>10</v>
      </c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176"/>
      <c r="AK11" s="96"/>
      <c r="AL11" s="96"/>
      <c r="AM11" s="96"/>
      <c r="AN11" s="96"/>
      <c r="AO11" s="96"/>
      <c r="AP11" s="96">
        <f t="shared" si="0"/>
        <v>10</v>
      </c>
    </row>
    <row r="12" spans="1:42" s="81" customFormat="1" ht="14.25">
      <c r="A12" s="81">
        <v>9</v>
      </c>
      <c r="B12" s="94" t="s">
        <v>118</v>
      </c>
      <c r="C12" s="125">
        <v>3314</v>
      </c>
      <c r="D12" s="101">
        <v>36</v>
      </c>
      <c r="E12" s="99"/>
      <c r="F12" s="99"/>
      <c r="G12" s="99">
        <v>10</v>
      </c>
      <c r="H12" s="99">
        <v>4</v>
      </c>
      <c r="I12" s="99"/>
      <c r="J12" s="99"/>
      <c r="K12" s="101">
        <v>70</v>
      </c>
      <c r="L12" s="99">
        <v>2</v>
      </c>
      <c r="M12" s="99">
        <v>1</v>
      </c>
      <c r="N12" s="101"/>
      <c r="O12" s="101"/>
      <c r="P12" s="101"/>
      <c r="Q12" s="99"/>
      <c r="R12" s="99"/>
      <c r="S12" s="99"/>
      <c r="T12" s="99"/>
      <c r="U12" s="101"/>
      <c r="V12" s="99"/>
      <c r="W12" s="99"/>
      <c r="X12" s="99">
        <v>6</v>
      </c>
      <c r="Y12" s="99">
        <v>1</v>
      </c>
      <c r="Z12" s="99">
        <v>1</v>
      </c>
      <c r="AA12" s="99">
        <v>1</v>
      </c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5"/>
      <c r="AO12" s="95"/>
      <c r="AP12" s="96">
        <f t="shared" si="0"/>
        <v>132</v>
      </c>
    </row>
    <row r="13" spans="1:42" s="81" customFormat="1" ht="14.25">
      <c r="A13" s="81">
        <v>10</v>
      </c>
      <c r="B13" s="94" t="s">
        <v>135</v>
      </c>
      <c r="C13" s="125">
        <v>3322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1"/>
      <c r="O13" s="101"/>
      <c r="P13" s="101"/>
      <c r="Q13" s="109"/>
      <c r="R13" s="109"/>
      <c r="S13" s="109"/>
      <c r="T13" s="109"/>
      <c r="U13" s="101"/>
      <c r="V13" s="109"/>
      <c r="W13" s="109"/>
      <c r="X13" s="109"/>
      <c r="Y13" s="109"/>
      <c r="Z13" s="109">
        <v>460</v>
      </c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98"/>
      <c r="AO13" s="98"/>
      <c r="AP13" s="96">
        <f t="shared" si="0"/>
        <v>460</v>
      </c>
    </row>
    <row r="14" spans="1:42" s="81" customFormat="1" ht="14.25">
      <c r="A14" s="81">
        <v>11</v>
      </c>
      <c r="B14" s="94" t="s">
        <v>190</v>
      </c>
      <c r="C14" s="125">
        <v>3330</v>
      </c>
      <c r="D14" s="95"/>
      <c r="E14" s="95"/>
      <c r="F14" s="95"/>
      <c r="G14" s="95"/>
      <c r="H14" s="95"/>
      <c r="I14" s="95"/>
      <c r="J14" s="95"/>
      <c r="K14" s="96"/>
      <c r="L14" s="96"/>
      <c r="M14" s="110"/>
      <c r="N14" s="97"/>
      <c r="O14" s="97"/>
      <c r="P14" s="97"/>
      <c r="Q14" s="96"/>
      <c r="R14" s="96"/>
      <c r="S14" s="96"/>
      <c r="T14" s="96"/>
      <c r="U14" s="97"/>
      <c r="V14" s="96"/>
      <c r="W14" s="111"/>
      <c r="X14" s="100"/>
      <c r="Y14" s="110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>
        <f t="shared" si="0"/>
        <v>0</v>
      </c>
    </row>
    <row r="15" spans="1:42" s="81" customFormat="1" ht="14.25">
      <c r="A15" s="81">
        <v>12</v>
      </c>
      <c r="B15" s="94" t="s">
        <v>119</v>
      </c>
      <c r="C15" s="125">
        <v>3399</v>
      </c>
      <c r="D15" s="99">
        <v>10</v>
      </c>
      <c r="E15" s="99"/>
      <c r="F15" s="99"/>
      <c r="G15" s="99"/>
      <c r="H15" s="99"/>
      <c r="I15" s="99"/>
      <c r="J15" s="99"/>
      <c r="K15" s="100"/>
      <c r="L15" s="100">
        <v>60</v>
      </c>
      <c r="M15" s="100">
        <v>20</v>
      </c>
      <c r="N15" s="101"/>
      <c r="O15" s="101"/>
      <c r="P15" s="101"/>
      <c r="Q15" s="100"/>
      <c r="R15" s="100"/>
      <c r="S15" s="100"/>
      <c r="T15" s="100"/>
      <c r="U15" s="101"/>
      <c r="V15" s="100"/>
      <c r="W15" s="100"/>
      <c r="X15" s="100"/>
      <c r="Y15" s="100">
        <v>60</v>
      </c>
      <c r="Z15" s="100"/>
      <c r="AA15" s="100"/>
      <c r="AB15" s="100">
        <v>30</v>
      </c>
      <c r="AC15" s="100">
        <v>30</v>
      </c>
      <c r="AD15" s="100"/>
      <c r="AE15" s="100"/>
      <c r="AF15" s="100"/>
      <c r="AG15" s="100"/>
      <c r="AH15" s="100">
        <v>20</v>
      </c>
      <c r="AI15" s="100"/>
      <c r="AJ15" s="100"/>
      <c r="AK15" s="100"/>
      <c r="AL15" s="100"/>
      <c r="AM15" s="100"/>
      <c r="AN15" s="96"/>
      <c r="AO15" s="96">
        <v>40</v>
      </c>
      <c r="AP15" s="96">
        <f>SUM(D15:AO15)</f>
        <v>270</v>
      </c>
    </row>
    <row r="16" spans="1:44" s="81" customFormat="1" ht="14.25">
      <c r="A16" s="81">
        <v>13</v>
      </c>
      <c r="B16" s="94" t="s">
        <v>50</v>
      </c>
      <c r="C16" s="125">
        <v>3419</v>
      </c>
      <c r="D16" s="99"/>
      <c r="E16" s="99"/>
      <c r="F16" s="99"/>
      <c r="G16" s="99"/>
      <c r="H16" s="99"/>
      <c r="I16" s="99"/>
      <c r="J16" s="99"/>
      <c r="K16" s="100"/>
      <c r="L16" s="100">
        <v>10</v>
      </c>
      <c r="M16" s="100">
        <v>10</v>
      </c>
      <c r="N16" s="101">
        <v>6</v>
      </c>
      <c r="O16" s="101">
        <v>50</v>
      </c>
      <c r="P16" s="101">
        <v>20</v>
      </c>
      <c r="Q16" s="100"/>
      <c r="R16" s="100"/>
      <c r="S16" s="100"/>
      <c r="T16" s="100"/>
      <c r="U16" s="101"/>
      <c r="V16" s="100"/>
      <c r="W16" s="100"/>
      <c r="X16" s="100"/>
      <c r="Y16" s="100">
        <v>10</v>
      </c>
      <c r="Z16" s="100">
        <v>360</v>
      </c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96"/>
      <c r="AO16" s="96"/>
      <c r="AP16" s="96">
        <f t="shared" si="0"/>
        <v>466</v>
      </c>
      <c r="AQ16" s="224"/>
      <c r="AR16" s="224"/>
    </row>
    <row r="17" spans="2:42" s="81" customFormat="1" ht="14.25">
      <c r="B17" s="94" t="s">
        <v>147</v>
      </c>
      <c r="C17" s="125">
        <v>3421</v>
      </c>
      <c r="D17" s="99"/>
      <c r="E17" s="99"/>
      <c r="F17" s="99"/>
      <c r="G17" s="99"/>
      <c r="H17" s="99"/>
      <c r="I17" s="99"/>
      <c r="J17" s="99"/>
      <c r="K17" s="100"/>
      <c r="L17" s="100">
        <v>20</v>
      </c>
      <c r="M17" s="100"/>
      <c r="N17" s="101"/>
      <c r="O17" s="101"/>
      <c r="P17" s="101"/>
      <c r="Q17" s="100"/>
      <c r="R17" s="100"/>
      <c r="S17" s="100"/>
      <c r="T17" s="100"/>
      <c r="U17" s="101"/>
      <c r="V17" s="100"/>
      <c r="W17" s="100"/>
      <c r="X17" s="100"/>
      <c r="Y17" s="100">
        <v>10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96"/>
      <c r="AO17" s="96"/>
      <c r="AP17" s="96">
        <f>SUM(D17:AO17)</f>
        <v>30</v>
      </c>
    </row>
    <row r="18" spans="1:42" s="81" customFormat="1" ht="14.25">
      <c r="A18" s="81">
        <v>14</v>
      </c>
      <c r="B18" s="94" t="s">
        <v>120</v>
      </c>
      <c r="C18" s="125">
        <v>3519</v>
      </c>
      <c r="D18" s="99">
        <v>20</v>
      </c>
      <c r="E18" s="99"/>
      <c r="F18" s="99"/>
      <c r="G18" s="99"/>
      <c r="H18" s="99"/>
      <c r="I18" s="99"/>
      <c r="J18" s="99"/>
      <c r="K18" s="100"/>
      <c r="L18" s="100"/>
      <c r="M18" s="100">
        <v>3</v>
      </c>
      <c r="N18" s="101"/>
      <c r="O18" s="101">
        <v>45</v>
      </c>
      <c r="P18" s="101">
        <v>10</v>
      </c>
      <c r="Q18" s="100"/>
      <c r="R18" s="100"/>
      <c r="S18" s="100"/>
      <c r="T18" s="100"/>
      <c r="U18" s="101"/>
      <c r="V18" s="100"/>
      <c r="W18" s="100"/>
      <c r="X18" s="100"/>
      <c r="Y18" s="100">
        <v>3</v>
      </c>
      <c r="Z18" s="100">
        <v>20</v>
      </c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96"/>
      <c r="AO18" s="96"/>
      <c r="AP18" s="96">
        <f t="shared" si="0"/>
        <v>101</v>
      </c>
    </row>
    <row r="19" spans="1:42" s="81" customFormat="1" ht="14.25">
      <c r="A19" s="81">
        <v>15</v>
      </c>
      <c r="B19" s="94" t="s">
        <v>52</v>
      </c>
      <c r="C19" s="125">
        <v>3612</v>
      </c>
      <c r="D19" s="99"/>
      <c r="E19" s="99"/>
      <c r="F19" s="99"/>
      <c r="G19" s="99"/>
      <c r="H19" s="99"/>
      <c r="I19" s="99"/>
      <c r="J19" s="99"/>
      <c r="K19" s="100"/>
      <c r="L19" s="100"/>
      <c r="M19" s="100">
        <v>5</v>
      </c>
      <c r="N19" s="101">
        <v>20</v>
      </c>
      <c r="O19" s="101"/>
      <c r="P19" s="101"/>
      <c r="Q19" s="100"/>
      <c r="R19" s="100"/>
      <c r="S19" s="100"/>
      <c r="T19" s="100"/>
      <c r="U19" s="101"/>
      <c r="V19" s="100"/>
      <c r="W19" s="100"/>
      <c r="X19" s="100"/>
      <c r="Y19" s="100">
        <v>20</v>
      </c>
      <c r="Z19" s="100">
        <v>50</v>
      </c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96"/>
      <c r="AO19" s="96"/>
      <c r="AP19" s="96">
        <f t="shared" si="0"/>
        <v>95</v>
      </c>
    </row>
    <row r="20" spans="2:42" s="81" customFormat="1" ht="14.25">
      <c r="B20" s="94" t="s">
        <v>149</v>
      </c>
      <c r="C20" s="125">
        <v>3613</v>
      </c>
      <c r="D20" s="99"/>
      <c r="E20" s="99"/>
      <c r="F20" s="99"/>
      <c r="G20" s="99"/>
      <c r="H20" s="99"/>
      <c r="I20" s="99"/>
      <c r="J20" s="99"/>
      <c r="K20" s="100"/>
      <c r="L20" s="100">
        <v>200</v>
      </c>
      <c r="M20" s="100">
        <v>10</v>
      </c>
      <c r="N20" s="101"/>
      <c r="O20" s="101"/>
      <c r="P20" s="101"/>
      <c r="Q20" s="100"/>
      <c r="R20" s="100"/>
      <c r="S20" s="100"/>
      <c r="T20" s="100"/>
      <c r="U20" s="101"/>
      <c r="V20" s="100"/>
      <c r="W20" s="100"/>
      <c r="X20" s="100"/>
      <c r="Y20" s="100">
        <v>10</v>
      </c>
      <c r="Z20" s="100">
        <v>360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96"/>
      <c r="AO20" s="96"/>
      <c r="AP20" s="96">
        <f>SUM(D20:AN20)</f>
        <v>580</v>
      </c>
    </row>
    <row r="21" spans="1:42" s="81" customFormat="1" ht="14.25">
      <c r="A21" s="81">
        <v>16</v>
      </c>
      <c r="B21" s="94" t="s">
        <v>121</v>
      </c>
      <c r="C21" s="125">
        <v>3631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1"/>
      <c r="O21" s="101"/>
      <c r="P21" s="101">
        <v>200</v>
      </c>
      <c r="Q21" s="99"/>
      <c r="R21" s="99"/>
      <c r="S21" s="99"/>
      <c r="T21" s="99"/>
      <c r="U21" s="101"/>
      <c r="V21" s="99"/>
      <c r="W21" s="99"/>
      <c r="X21" s="99"/>
      <c r="Y21" s="99">
        <v>10</v>
      </c>
      <c r="Z21" s="99">
        <v>60</v>
      </c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5"/>
      <c r="AO21" s="95"/>
      <c r="AP21" s="96">
        <f t="shared" si="0"/>
        <v>270</v>
      </c>
    </row>
    <row r="22" spans="1:42" s="81" customFormat="1" ht="14.25">
      <c r="A22" s="81">
        <v>17</v>
      </c>
      <c r="B22" s="94" t="s">
        <v>54</v>
      </c>
      <c r="C22" s="125">
        <v>3632</v>
      </c>
      <c r="D22" s="99">
        <v>2</v>
      </c>
      <c r="E22" s="99"/>
      <c r="F22" s="99"/>
      <c r="G22" s="99"/>
      <c r="H22" s="99"/>
      <c r="I22" s="99"/>
      <c r="J22" s="99"/>
      <c r="K22" s="100"/>
      <c r="L22" s="100"/>
      <c r="M22" s="100"/>
      <c r="N22" s="101">
        <v>3</v>
      </c>
      <c r="O22" s="101"/>
      <c r="P22" s="101">
        <v>1</v>
      </c>
      <c r="Q22" s="100"/>
      <c r="R22" s="100"/>
      <c r="S22" s="100"/>
      <c r="T22" s="100"/>
      <c r="U22" s="101"/>
      <c r="V22" s="100"/>
      <c r="W22" s="100"/>
      <c r="X22" s="100"/>
      <c r="Y22" s="100">
        <v>4</v>
      </c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96"/>
      <c r="AO22" s="96"/>
      <c r="AP22" s="96">
        <f t="shared" si="0"/>
        <v>10</v>
      </c>
    </row>
    <row r="23" spans="1:42" s="81" customFormat="1" ht="14.25">
      <c r="A23" s="81">
        <v>18</v>
      </c>
      <c r="B23" s="94" t="s">
        <v>55</v>
      </c>
      <c r="C23" s="125">
        <v>3635</v>
      </c>
      <c r="D23" s="99"/>
      <c r="E23" s="99"/>
      <c r="F23" s="99"/>
      <c r="G23" s="99"/>
      <c r="H23" s="99"/>
      <c r="I23" s="99"/>
      <c r="J23" s="99"/>
      <c r="K23" s="100"/>
      <c r="L23" s="100"/>
      <c r="M23" s="100"/>
      <c r="N23" s="101"/>
      <c r="O23" s="101"/>
      <c r="P23" s="101"/>
      <c r="Q23" s="100"/>
      <c r="R23" s="100"/>
      <c r="S23" s="100"/>
      <c r="T23" s="100"/>
      <c r="U23" s="101"/>
      <c r="V23" s="100"/>
      <c r="W23" s="100"/>
      <c r="X23" s="100"/>
      <c r="Y23" s="100">
        <v>20</v>
      </c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96"/>
      <c r="AO23" s="96"/>
      <c r="AP23" s="96">
        <f t="shared" si="0"/>
        <v>20</v>
      </c>
    </row>
    <row r="24" spans="1:42" s="81" customFormat="1" ht="14.25">
      <c r="A24" s="81">
        <v>19</v>
      </c>
      <c r="B24" s="94" t="s">
        <v>122</v>
      </c>
      <c r="C24" s="125">
        <v>3639</v>
      </c>
      <c r="D24" s="99"/>
      <c r="E24" s="99"/>
      <c r="F24" s="99"/>
      <c r="G24" s="99"/>
      <c r="H24" s="99"/>
      <c r="I24" s="99"/>
      <c r="J24" s="99"/>
      <c r="K24" s="100"/>
      <c r="L24" s="100"/>
      <c r="M24" s="100"/>
      <c r="N24" s="101"/>
      <c r="O24" s="101"/>
      <c r="P24" s="101"/>
      <c r="Q24" s="100"/>
      <c r="R24" s="100"/>
      <c r="S24" s="100"/>
      <c r="T24" s="100"/>
      <c r="U24" s="101"/>
      <c r="V24" s="100"/>
      <c r="W24" s="100"/>
      <c r="X24" s="100"/>
      <c r="Y24" s="100">
        <v>28.5</v>
      </c>
      <c r="Z24" s="100">
        <v>5</v>
      </c>
      <c r="AA24" s="100"/>
      <c r="AB24" s="100"/>
      <c r="AC24" s="100"/>
      <c r="AD24" s="100"/>
      <c r="AE24" s="100"/>
      <c r="AF24" s="100"/>
      <c r="AG24" s="100"/>
      <c r="AH24" s="100">
        <v>2</v>
      </c>
      <c r="AI24" s="100"/>
      <c r="AJ24" s="100"/>
      <c r="AK24" s="112">
        <v>32.7</v>
      </c>
      <c r="AL24" s="110"/>
      <c r="AM24" s="100"/>
      <c r="AN24" s="96"/>
      <c r="AO24" s="96"/>
      <c r="AP24" s="96">
        <f t="shared" si="0"/>
        <v>68.2</v>
      </c>
    </row>
    <row r="25" spans="1:42" s="81" customFormat="1" ht="14.25">
      <c r="A25" s="81">
        <v>20</v>
      </c>
      <c r="B25" s="94" t="s">
        <v>202</v>
      </c>
      <c r="C25" s="125">
        <v>3725</v>
      </c>
      <c r="D25" s="99"/>
      <c r="E25" s="99"/>
      <c r="F25" s="99"/>
      <c r="G25" s="99"/>
      <c r="H25" s="99"/>
      <c r="I25" s="99"/>
      <c r="J25" s="99"/>
      <c r="K25" s="100"/>
      <c r="L25" s="100">
        <v>10</v>
      </c>
      <c r="M25" s="100"/>
      <c r="N25" s="101"/>
      <c r="O25" s="101"/>
      <c r="P25" s="101"/>
      <c r="Q25" s="100">
        <v>40</v>
      </c>
      <c r="R25" s="100"/>
      <c r="S25" s="100"/>
      <c r="T25" s="100">
        <v>2</v>
      </c>
      <c r="U25" s="101"/>
      <c r="V25" s="100"/>
      <c r="W25" s="100"/>
      <c r="X25" s="100"/>
      <c r="Y25" s="100">
        <v>8</v>
      </c>
      <c r="Z25" s="100">
        <v>80</v>
      </c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96"/>
      <c r="AO25" s="96"/>
      <c r="AP25" s="96">
        <f t="shared" si="0"/>
        <v>140</v>
      </c>
    </row>
    <row r="26" spans="1:42" s="81" customFormat="1" ht="14.25">
      <c r="A26" s="81">
        <v>21</v>
      </c>
      <c r="B26" s="94" t="s">
        <v>56</v>
      </c>
      <c r="C26" s="125">
        <v>3722</v>
      </c>
      <c r="D26" s="99"/>
      <c r="E26" s="99"/>
      <c r="F26" s="99"/>
      <c r="G26" s="99"/>
      <c r="H26" s="99"/>
      <c r="I26" s="99"/>
      <c r="J26" s="99"/>
      <c r="K26" s="99"/>
      <c r="L26" s="99">
        <v>30</v>
      </c>
      <c r="M26" s="99">
        <v>30</v>
      </c>
      <c r="N26" s="101"/>
      <c r="O26" s="101"/>
      <c r="P26" s="101"/>
      <c r="Q26" s="99"/>
      <c r="R26" s="99"/>
      <c r="S26" s="99"/>
      <c r="T26" s="99"/>
      <c r="U26" s="101"/>
      <c r="V26" s="99"/>
      <c r="W26" s="99"/>
      <c r="X26" s="99"/>
      <c r="Y26" s="113">
        <v>880</v>
      </c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5"/>
      <c r="AO26" s="95"/>
      <c r="AP26" s="96">
        <f t="shared" si="0"/>
        <v>940</v>
      </c>
    </row>
    <row r="27" spans="1:42" s="81" customFormat="1" ht="14.25">
      <c r="A27" s="81">
        <v>22</v>
      </c>
      <c r="B27" s="129" t="s">
        <v>123</v>
      </c>
      <c r="C27" s="126">
        <v>3745</v>
      </c>
      <c r="D27" s="102">
        <v>250</v>
      </c>
      <c r="E27" s="102">
        <v>1900</v>
      </c>
      <c r="F27" s="102"/>
      <c r="G27" s="102">
        <v>260</v>
      </c>
      <c r="H27" s="102">
        <v>340</v>
      </c>
      <c r="I27" s="102"/>
      <c r="J27" s="102">
        <v>20</v>
      </c>
      <c r="K27" s="103"/>
      <c r="L27" s="103">
        <v>300</v>
      </c>
      <c r="M27" s="103">
        <v>200</v>
      </c>
      <c r="N27" s="104"/>
      <c r="O27" s="104"/>
      <c r="P27" s="104"/>
      <c r="Q27" s="103">
        <v>160</v>
      </c>
      <c r="R27" s="103"/>
      <c r="S27" s="103">
        <v>8</v>
      </c>
      <c r="T27" s="103">
        <v>50</v>
      </c>
      <c r="U27" s="104"/>
      <c r="V27" s="103"/>
      <c r="W27" s="103">
        <v>10</v>
      </c>
      <c r="X27" s="103"/>
      <c r="Y27" s="103">
        <v>100</v>
      </c>
      <c r="Z27" s="103">
        <v>400</v>
      </c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0"/>
      <c r="AO27" s="96"/>
      <c r="AP27" s="96">
        <f t="shared" si="0"/>
        <v>3998</v>
      </c>
    </row>
    <row r="28" spans="1:42" s="81" customFormat="1" ht="14.25">
      <c r="A28" s="81">
        <v>23</v>
      </c>
      <c r="B28" s="130" t="s">
        <v>124</v>
      </c>
      <c r="C28" s="131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62"/>
      <c r="AO28" s="179"/>
      <c r="AP28" s="96">
        <f t="shared" si="0"/>
        <v>0</v>
      </c>
    </row>
    <row r="29" spans="1:42" s="81" customFormat="1" ht="14.25">
      <c r="A29" s="81">
        <v>24</v>
      </c>
      <c r="B29" s="132" t="s">
        <v>125</v>
      </c>
      <c r="C29" s="133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  <c r="AO29" s="116"/>
      <c r="AP29" s="96">
        <f t="shared" si="0"/>
        <v>0</v>
      </c>
    </row>
    <row r="30" spans="2:42" s="81" customFormat="1" ht="14.25">
      <c r="B30" s="157" t="s">
        <v>208</v>
      </c>
      <c r="C30" s="125">
        <v>5213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3"/>
      <c r="O30" s="113"/>
      <c r="P30" s="113"/>
      <c r="Q30" s="109"/>
      <c r="R30" s="109"/>
      <c r="S30" s="109"/>
      <c r="T30" s="109"/>
      <c r="U30" s="113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v>40</v>
      </c>
      <c r="AG30" s="109"/>
      <c r="AH30" s="109"/>
      <c r="AI30" s="109"/>
      <c r="AJ30" s="109"/>
      <c r="AK30" s="109"/>
      <c r="AL30" s="109"/>
      <c r="AM30" s="109"/>
      <c r="AN30" s="161"/>
      <c r="AO30" s="109"/>
      <c r="AP30" s="96">
        <f>SUM(D30:AN30)</f>
        <v>40</v>
      </c>
    </row>
    <row r="31" spans="1:42" s="81" customFormat="1" ht="14.25">
      <c r="A31" s="81">
        <v>25</v>
      </c>
      <c r="B31" s="134" t="s">
        <v>126</v>
      </c>
      <c r="C31" s="160">
        <v>5512</v>
      </c>
      <c r="D31" s="117"/>
      <c r="E31" s="117"/>
      <c r="F31" s="117"/>
      <c r="G31" s="117"/>
      <c r="H31" s="117"/>
      <c r="I31" s="117"/>
      <c r="J31" s="117">
        <v>10</v>
      </c>
      <c r="K31" s="117"/>
      <c r="L31" s="117">
        <v>100</v>
      </c>
      <c r="M31" s="117">
        <v>60</v>
      </c>
      <c r="N31" s="118">
        <v>6</v>
      </c>
      <c r="O31" s="118">
        <v>15</v>
      </c>
      <c r="P31" s="118">
        <v>73</v>
      </c>
      <c r="Q31" s="118">
        <v>20</v>
      </c>
      <c r="R31" s="119"/>
      <c r="S31" s="117">
        <v>4</v>
      </c>
      <c r="T31" s="117">
        <v>6</v>
      </c>
      <c r="U31" s="118"/>
      <c r="V31" s="117"/>
      <c r="W31" s="117">
        <v>11</v>
      </c>
      <c r="X31" s="117"/>
      <c r="Y31" s="117">
        <v>10</v>
      </c>
      <c r="Z31" s="117">
        <v>60</v>
      </c>
      <c r="AA31" s="117"/>
      <c r="AB31" s="117">
        <v>2</v>
      </c>
      <c r="AC31" s="117">
        <v>2</v>
      </c>
      <c r="AD31" s="117"/>
      <c r="AE31" s="117"/>
      <c r="AF31" s="117"/>
      <c r="AG31" s="117"/>
      <c r="AH31" s="117">
        <v>30</v>
      </c>
      <c r="AI31" s="117"/>
      <c r="AJ31" s="117"/>
      <c r="AK31" s="117"/>
      <c r="AL31" s="117"/>
      <c r="AM31" s="117"/>
      <c r="AN31" s="183"/>
      <c r="AO31" s="99"/>
      <c r="AP31" s="96">
        <f>SUM(D31:AO31)</f>
        <v>409</v>
      </c>
    </row>
    <row r="32" spans="1:42" s="81" customFormat="1" ht="14.25">
      <c r="A32" s="81">
        <v>26</v>
      </c>
      <c r="B32" s="135" t="s">
        <v>127</v>
      </c>
      <c r="C32" s="128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7"/>
      <c r="AO32" s="107"/>
      <c r="AP32" s="96">
        <f t="shared" si="0"/>
        <v>0</v>
      </c>
    </row>
    <row r="33" spans="1:42" s="81" customFormat="1" ht="14.25">
      <c r="A33" s="81">
        <v>27</v>
      </c>
      <c r="B33" s="123" t="s">
        <v>64</v>
      </c>
      <c r="C33" s="124">
        <v>6112</v>
      </c>
      <c r="D33" s="95"/>
      <c r="E33" s="95"/>
      <c r="F33" s="95">
        <v>880</v>
      </c>
      <c r="G33" s="95">
        <v>90</v>
      </c>
      <c r="H33" s="95">
        <v>170</v>
      </c>
      <c r="I33" s="99"/>
      <c r="J33" s="99"/>
      <c r="K33" s="185"/>
      <c r="L33" s="96"/>
      <c r="M33" s="96"/>
      <c r="N33" s="97"/>
      <c r="O33" s="97"/>
      <c r="P33" s="97"/>
      <c r="Q33" s="96"/>
      <c r="R33" s="96"/>
      <c r="S33" s="96"/>
      <c r="T33" s="96"/>
      <c r="U33" s="97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>
        <f t="shared" si="0"/>
        <v>1140</v>
      </c>
    </row>
    <row r="34" spans="1:42" s="81" customFormat="1" ht="14.25">
      <c r="A34" s="81">
        <v>28</v>
      </c>
      <c r="B34" s="136" t="s">
        <v>65</v>
      </c>
      <c r="C34" s="125">
        <v>6171</v>
      </c>
      <c r="D34" s="99">
        <v>60</v>
      </c>
      <c r="E34" s="120">
        <v>880</v>
      </c>
      <c r="F34" s="99"/>
      <c r="G34" s="99">
        <v>80</v>
      </c>
      <c r="H34" s="99">
        <v>160</v>
      </c>
      <c r="I34" s="99">
        <v>10</v>
      </c>
      <c r="J34" s="99"/>
      <c r="K34" s="110">
        <v>10</v>
      </c>
      <c r="L34" s="100">
        <v>40</v>
      </c>
      <c r="M34" s="100">
        <v>100</v>
      </c>
      <c r="N34" s="101">
        <v>15</v>
      </c>
      <c r="O34" s="101">
        <v>80</v>
      </c>
      <c r="P34" s="101">
        <v>60</v>
      </c>
      <c r="Q34" s="100">
        <v>30</v>
      </c>
      <c r="R34" s="100">
        <v>4</v>
      </c>
      <c r="S34" s="100">
        <v>40</v>
      </c>
      <c r="T34" s="100">
        <v>36</v>
      </c>
      <c r="U34" s="101">
        <v>13</v>
      </c>
      <c r="V34" s="100">
        <v>4</v>
      </c>
      <c r="W34" s="100">
        <v>3</v>
      </c>
      <c r="X34" s="100">
        <v>90</v>
      </c>
      <c r="Y34" s="100">
        <v>180</v>
      </c>
      <c r="Z34" s="100">
        <v>464</v>
      </c>
      <c r="AA34" s="100">
        <v>2</v>
      </c>
      <c r="AB34" s="100">
        <v>20</v>
      </c>
      <c r="AC34" s="100"/>
      <c r="AD34" s="100"/>
      <c r="AE34" s="100"/>
      <c r="AF34" s="100"/>
      <c r="AG34" s="121"/>
      <c r="AH34" s="109">
        <v>3</v>
      </c>
      <c r="AI34" s="100">
        <v>2</v>
      </c>
      <c r="AJ34" s="100"/>
      <c r="AK34" s="100"/>
      <c r="AL34" s="100"/>
      <c r="AM34" s="100">
        <v>4</v>
      </c>
      <c r="AN34" s="96">
        <v>1100</v>
      </c>
      <c r="AO34" s="188">
        <v>20</v>
      </c>
      <c r="AP34" s="96">
        <f>SUM(D34:AO34)</f>
        <v>3510</v>
      </c>
    </row>
    <row r="35" spans="1:42" s="81" customFormat="1" ht="14.25">
      <c r="A35" s="81">
        <v>29</v>
      </c>
      <c r="B35" s="94" t="s">
        <v>129</v>
      </c>
      <c r="C35" s="125">
        <v>6310</v>
      </c>
      <c r="D35" s="99"/>
      <c r="E35" s="99"/>
      <c r="F35" s="99"/>
      <c r="G35" s="99"/>
      <c r="H35" s="99"/>
      <c r="I35" s="99"/>
      <c r="J35" s="99"/>
      <c r="K35" s="100"/>
      <c r="L35" s="100"/>
      <c r="M35" s="100"/>
      <c r="N35" s="101"/>
      <c r="O35" s="101"/>
      <c r="P35" s="101"/>
      <c r="Q35" s="100"/>
      <c r="R35" s="100"/>
      <c r="S35" s="100"/>
      <c r="T35" s="100">
        <v>20</v>
      </c>
      <c r="U35" s="101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>
        <v>360</v>
      </c>
      <c r="AM35" s="100"/>
      <c r="AN35" s="96"/>
      <c r="AO35" s="96"/>
      <c r="AP35" s="96">
        <f t="shared" si="0"/>
        <v>380</v>
      </c>
    </row>
    <row r="36" spans="1:42" s="81" customFormat="1" ht="14.25">
      <c r="A36" s="81">
        <v>30</v>
      </c>
      <c r="B36" s="94" t="s">
        <v>203</v>
      </c>
      <c r="C36" s="125">
        <v>6399</v>
      </c>
      <c r="D36" s="99"/>
      <c r="E36" s="99"/>
      <c r="F36" s="99"/>
      <c r="G36" s="99"/>
      <c r="H36" s="99"/>
      <c r="I36" s="99"/>
      <c r="J36" s="99"/>
      <c r="K36" s="100"/>
      <c r="L36" s="100"/>
      <c r="M36" s="100"/>
      <c r="N36" s="101"/>
      <c r="O36" s="101"/>
      <c r="P36" s="101"/>
      <c r="Q36" s="100"/>
      <c r="R36" s="100"/>
      <c r="S36" s="100"/>
      <c r="T36" s="100"/>
      <c r="U36" s="101"/>
      <c r="V36" s="100"/>
      <c r="W36" s="100"/>
      <c r="X36" s="100"/>
      <c r="Y36" s="100"/>
      <c r="Z36" s="100"/>
      <c r="AA36" s="100"/>
      <c r="AB36" s="100"/>
      <c r="AC36" s="100"/>
      <c r="AD36" s="100"/>
      <c r="AE36" s="121"/>
      <c r="AF36" s="121"/>
      <c r="AG36" s="100"/>
      <c r="AH36" s="100"/>
      <c r="AI36" s="100"/>
      <c r="AJ36" s="100"/>
      <c r="AK36" s="100"/>
      <c r="AL36" s="100"/>
      <c r="AM36" s="100">
        <v>200</v>
      </c>
      <c r="AN36" s="96"/>
      <c r="AO36" s="96"/>
      <c r="AP36" s="96">
        <f t="shared" si="0"/>
        <v>200</v>
      </c>
    </row>
    <row r="37" spans="1:43" s="81" customFormat="1" ht="14.25">
      <c r="A37" s="81">
        <v>31</v>
      </c>
      <c r="B37" s="94" t="s">
        <v>191</v>
      </c>
      <c r="C37" s="125">
        <v>6402</v>
      </c>
      <c r="D37" s="99"/>
      <c r="E37" s="99"/>
      <c r="F37" s="99"/>
      <c r="G37" s="99"/>
      <c r="H37" s="99"/>
      <c r="I37" s="99"/>
      <c r="J37" s="99"/>
      <c r="K37" s="100"/>
      <c r="L37" s="100"/>
      <c r="M37" s="100"/>
      <c r="N37" s="101"/>
      <c r="O37" s="101"/>
      <c r="P37" s="101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100"/>
      <c r="AD37" s="100">
        <v>10</v>
      </c>
      <c r="AE37" s="100"/>
      <c r="AF37" s="100"/>
      <c r="AG37" s="100"/>
      <c r="AH37" s="100"/>
      <c r="AI37" s="100"/>
      <c r="AJ37" s="100"/>
      <c r="AK37" s="100"/>
      <c r="AL37" s="100"/>
      <c r="AM37" s="100"/>
      <c r="AN37" s="182"/>
      <c r="AO37" s="100"/>
      <c r="AP37" s="185">
        <f t="shared" si="0"/>
        <v>10</v>
      </c>
      <c r="AQ37" s="167"/>
    </row>
    <row r="38" spans="1:43" s="81" customFormat="1" ht="15" thickBot="1">
      <c r="A38" s="81">
        <v>32</v>
      </c>
      <c r="B38" s="137" t="s">
        <v>128</v>
      </c>
      <c r="C38" s="125"/>
      <c r="D38" s="99">
        <f>SUM(D4:D37)</f>
        <v>388</v>
      </c>
      <c r="E38" s="99">
        <f aca="true" t="shared" si="1" ref="E38:AN38">SUM(E4:E37)</f>
        <v>2780</v>
      </c>
      <c r="F38" s="99">
        <f t="shared" si="1"/>
        <v>880</v>
      </c>
      <c r="G38" s="99">
        <f t="shared" si="1"/>
        <v>440</v>
      </c>
      <c r="H38" s="99">
        <f t="shared" si="1"/>
        <v>674</v>
      </c>
      <c r="I38" s="99">
        <f t="shared" si="1"/>
        <v>10</v>
      </c>
      <c r="J38" s="99">
        <f>SUM(J4:J37)</f>
        <v>30</v>
      </c>
      <c r="K38" s="99">
        <f t="shared" si="1"/>
        <v>80</v>
      </c>
      <c r="L38" s="99">
        <f t="shared" si="1"/>
        <v>772</v>
      </c>
      <c r="M38" s="99">
        <f t="shared" si="1"/>
        <v>479</v>
      </c>
      <c r="N38" s="99">
        <f t="shared" si="1"/>
        <v>50</v>
      </c>
      <c r="O38" s="99">
        <f t="shared" si="1"/>
        <v>190</v>
      </c>
      <c r="P38" s="99">
        <f t="shared" si="1"/>
        <v>544</v>
      </c>
      <c r="Q38" s="99">
        <f t="shared" si="1"/>
        <v>250</v>
      </c>
      <c r="R38" s="99">
        <f t="shared" si="1"/>
        <v>4</v>
      </c>
      <c r="S38" s="99">
        <f t="shared" si="1"/>
        <v>66</v>
      </c>
      <c r="T38" s="99">
        <f t="shared" si="1"/>
        <v>114</v>
      </c>
      <c r="U38" s="99">
        <f t="shared" si="1"/>
        <v>13</v>
      </c>
      <c r="V38" s="99">
        <f t="shared" si="1"/>
        <v>6</v>
      </c>
      <c r="W38" s="99">
        <f t="shared" si="1"/>
        <v>24</v>
      </c>
      <c r="X38" s="99">
        <f>SUM(X10:X37)</f>
        <v>96</v>
      </c>
      <c r="Y38" s="99">
        <f t="shared" si="1"/>
        <v>2254.5</v>
      </c>
      <c r="Z38" s="99">
        <f t="shared" si="1"/>
        <v>2920</v>
      </c>
      <c r="AA38" s="99">
        <f t="shared" si="1"/>
        <v>3</v>
      </c>
      <c r="AB38" s="99">
        <f t="shared" si="1"/>
        <v>52</v>
      </c>
      <c r="AC38" s="99">
        <f>SUM(AC4:AC37)</f>
        <v>42</v>
      </c>
      <c r="AD38" s="99">
        <f t="shared" si="1"/>
        <v>10</v>
      </c>
      <c r="AE38" s="99">
        <f t="shared" si="1"/>
        <v>0</v>
      </c>
      <c r="AF38" s="99">
        <f>SUM(AF4:AF37)</f>
        <v>40</v>
      </c>
      <c r="AG38" s="99">
        <f t="shared" si="1"/>
        <v>0</v>
      </c>
      <c r="AH38" s="99">
        <f>SUM(AH4:AH37)</f>
        <v>55</v>
      </c>
      <c r="AI38" s="99">
        <f t="shared" si="1"/>
        <v>2</v>
      </c>
      <c r="AJ38" s="99">
        <f t="shared" si="1"/>
        <v>1800</v>
      </c>
      <c r="AK38" s="99">
        <f t="shared" si="1"/>
        <v>32.7</v>
      </c>
      <c r="AL38" s="99">
        <f t="shared" si="1"/>
        <v>360</v>
      </c>
      <c r="AM38" s="99">
        <f t="shared" si="1"/>
        <v>204</v>
      </c>
      <c r="AN38" s="183">
        <f t="shared" si="1"/>
        <v>1130</v>
      </c>
      <c r="AO38" s="99">
        <f>SUM(AO4:AO37)</f>
        <v>80</v>
      </c>
      <c r="AP38" s="186">
        <f>SUM(AP4:AP37)</f>
        <v>16875.2</v>
      </c>
      <c r="AQ38" s="100">
        <f>SUM(D38:AO38)</f>
        <v>16875.2</v>
      </c>
    </row>
    <row r="39" spans="2:42" s="75" customFormat="1" ht="15.75" thickBot="1">
      <c r="B39" s="94"/>
      <c r="C39" s="9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84"/>
      <c r="AO39" s="100"/>
      <c r="AP39" s="187">
        <f>SUM(D38:AO38)</f>
        <v>16875.2</v>
      </c>
    </row>
    <row r="40" spans="2:43" ht="27.75" customHeight="1"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Z40" s="159"/>
      <c r="AP40" s="154">
        <f>SUM(AP39+'Kapitálové výdaje'!O35)</f>
        <v>17375.2</v>
      </c>
      <c r="AQ40" s="9" t="s">
        <v>204</v>
      </c>
    </row>
    <row r="41" spans="2:44" ht="20.25">
      <c r="B41" s="138" t="s">
        <v>140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AP41" s="155">
        <f>SUM(AP39+'Kapitálové výdaje'!O35)</f>
        <v>17375.2</v>
      </c>
      <c r="AQ41" s="9" t="s">
        <v>161</v>
      </c>
      <c r="AR41" s="84"/>
    </row>
    <row r="42" spans="2:44" ht="15.75" customHeight="1">
      <c r="B42" s="157" t="s">
        <v>174</v>
      </c>
      <c r="C42" s="125">
        <v>8115</v>
      </c>
      <c r="D42" s="163">
        <v>3800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22">
        <f>SUM(D42:AO42)</f>
        <v>3800</v>
      </c>
      <c r="AQ42" s="9"/>
      <c r="AR42" s="84"/>
    </row>
    <row r="43" spans="2:44" ht="15.75" customHeight="1">
      <c r="B43" s="157" t="s">
        <v>167</v>
      </c>
      <c r="C43" s="125">
        <v>8123</v>
      </c>
      <c r="D43" s="16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71">
        <f>SUM(D43:AN43)</f>
        <v>0</v>
      </c>
      <c r="AQ43" s="9"/>
      <c r="AR43" s="84"/>
    </row>
    <row r="44" spans="2:44" ht="15.75" customHeight="1">
      <c r="B44" s="173" t="s">
        <v>173</v>
      </c>
      <c r="C44" s="170"/>
      <c r="D44" s="16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74">
        <f>SUM(AP42:AP43)</f>
        <v>3800</v>
      </c>
      <c r="AQ44" s="9"/>
      <c r="AR44" s="84"/>
    </row>
    <row r="45" spans="2:42" ht="12">
      <c r="B45" s="94" t="s">
        <v>141</v>
      </c>
      <c r="C45" s="125">
        <v>8128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80"/>
      <c r="AP45" s="159">
        <f>D45</f>
        <v>0</v>
      </c>
    </row>
    <row r="46" spans="2:42" ht="12">
      <c r="B46" s="94" t="s">
        <v>166</v>
      </c>
      <c r="C46" s="125">
        <v>8124</v>
      </c>
      <c r="D46" s="100">
        <v>1300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>
        <f>D46</f>
        <v>1300</v>
      </c>
    </row>
    <row r="47" spans="2:42" ht="12">
      <c r="B47" s="169" t="s">
        <v>172</v>
      </c>
      <c r="C47" s="94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81"/>
      <c r="AP47" s="177">
        <f>SUM(AP45:AP46)</f>
        <v>1300</v>
      </c>
    </row>
    <row r="48" spans="2:42" ht="18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AP48" s="168"/>
    </row>
  </sheetData>
  <sheetProtection/>
  <mergeCells count="1">
    <mergeCell ref="B40:O40"/>
  </mergeCells>
  <conditionalFormatting sqref="AP39 AP47">
    <cfRule type="cellIs" priority="3" dxfId="9" operator="lessThanOrEqual" stopIfTrue="1">
      <formula>$AR$41</formula>
    </cfRule>
    <cfRule type="cellIs" priority="4" dxfId="10" operator="greaterThan" stopIfTrue="1">
      <formula>$AR$41</formula>
    </cfRule>
  </conditionalFormatting>
  <printOptions/>
  <pageMargins left="0.2755905511811024" right="0.1968503937007874" top="0.2362204724409449" bottom="0.2362204724409449" header="0.15748031496062992" footer="0.15748031496062992"/>
  <pageSetup fitToHeight="1" fitToWidth="1" horizontalDpi="600" verticalDpi="600" orientation="landscape" paperSize="8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3:G41"/>
  <sheetViews>
    <sheetView tabSelected="1" zoomScalePageLayoutView="0" workbookViewId="0" topLeftCell="A1">
      <selection activeCell="L39" sqref="L39"/>
    </sheetView>
  </sheetViews>
  <sheetFormatPr defaultColWidth="9.00390625" defaultRowHeight="12.75"/>
  <cols>
    <col min="1" max="1" width="1.37890625" style="0" customWidth="1"/>
    <col min="2" max="2" width="54.125" style="0" customWidth="1"/>
    <col min="4" max="4" width="17.625" style="0" customWidth="1"/>
  </cols>
  <sheetData>
    <row r="3" spans="2:4" ht="28.5">
      <c r="B3" s="189" t="s">
        <v>212</v>
      </c>
      <c r="C3" s="190"/>
      <c r="D3" s="190"/>
    </row>
    <row r="4" spans="2:4" ht="23.25">
      <c r="B4" s="191"/>
      <c r="C4" s="190"/>
      <c r="D4" s="190"/>
    </row>
    <row r="5" spans="2:4" ht="15.75">
      <c r="B5" s="215" t="s">
        <v>115</v>
      </c>
      <c r="C5" s="216">
        <v>2212</v>
      </c>
      <c r="D5" s="217">
        <f>'Běžné výdaje'!AP4</f>
        <v>430</v>
      </c>
    </row>
    <row r="6" spans="2:4" ht="15">
      <c r="B6" s="215" t="s">
        <v>193</v>
      </c>
      <c r="C6" s="216">
        <v>2221</v>
      </c>
      <c r="D6" s="218"/>
    </row>
    <row r="7" spans="2:4" ht="15">
      <c r="B7" s="215" t="s">
        <v>81</v>
      </c>
      <c r="C7" s="216">
        <v>2310</v>
      </c>
      <c r="D7" s="218"/>
    </row>
    <row r="8" spans="2:4" ht="15.75">
      <c r="B8" s="215" t="s">
        <v>194</v>
      </c>
      <c r="C8" s="216">
        <v>2219</v>
      </c>
      <c r="D8" s="217">
        <f>'Běžné výdaje'!AP5</f>
        <v>40</v>
      </c>
    </row>
    <row r="9" spans="2:4" ht="15.75">
      <c r="B9" s="215" t="s">
        <v>116</v>
      </c>
      <c r="C9" s="216">
        <v>2321</v>
      </c>
      <c r="D9" s="217">
        <f>'Běžné výdaje'!AP7</f>
        <v>1236</v>
      </c>
    </row>
    <row r="10" spans="2:4" ht="15.75">
      <c r="B10" s="215" t="s">
        <v>195</v>
      </c>
      <c r="C10" s="216">
        <v>2333</v>
      </c>
      <c r="D10" s="217">
        <f>SUM('Běžné výdaje'!AP8+'Kapitálové výdaje'!O6)</f>
        <v>360</v>
      </c>
    </row>
    <row r="11" spans="2:4" ht="15.75">
      <c r="B11" s="215" t="s">
        <v>159</v>
      </c>
      <c r="C11" s="216">
        <v>3111</v>
      </c>
      <c r="D11" s="217">
        <f>'Běžné výdaje'!AP11</f>
        <v>10</v>
      </c>
    </row>
    <row r="12" spans="2:4" ht="15.75">
      <c r="B12" s="219" t="s">
        <v>117</v>
      </c>
      <c r="C12" s="220"/>
      <c r="D12" s="218"/>
    </row>
    <row r="13" spans="2:4" ht="15.75">
      <c r="B13" s="215" t="s">
        <v>47</v>
      </c>
      <c r="C13" s="216">
        <v>3113</v>
      </c>
      <c r="D13" s="217">
        <f>'Běžné výdaje'!AP10</f>
        <v>1830</v>
      </c>
    </row>
    <row r="14" spans="2:4" ht="15.75">
      <c r="B14" s="215" t="s">
        <v>118</v>
      </c>
      <c r="C14" s="216">
        <v>3314</v>
      </c>
      <c r="D14" s="217">
        <f>'Běžné výdaje'!AP12</f>
        <v>132</v>
      </c>
    </row>
    <row r="15" spans="2:4" ht="15.75">
      <c r="B15" s="215" t="s">
        <v>135</v>
      </c>
      <c r="C15" s="216">
        <v>3322</v>
      </c>
      <c r="D15" s="217">
        <f>'Běžné výdaje'!AP13</f>
        <v>460</v>
      </c>
    </row>
    <row r="16" spans="2:4" ht="15.75" hidden="1">
      <c r="B16" s="215" t="s">
        <v>196</v>
      </c>
      <c r="C16" s="216">
        <v>3330</v>
      </c>
      <c r="D16" s="217"/>
    </row>
    <row r="17" spans="2:4" ht="15.75">
      <c r="B17" s="215" t="s">
        <v>119</v>
      </c>
      <c r="C17" s="216">
        <v>3399</v>
      </c>
      <c r="D17" s="217">
        <f>'Běžné výdaje'!AP15</f>
        <v>270</v>
      </c>
    </row>
    <row r="18" spans="2:6" ht="15.75">
      <c r="B18" s="215" t="s">
        <v>50</v>
      </c>
      <c r="C18" s="216">
        <v>3419</v>
      </c>
      <c r="D18" s="217">
        <f>'Běžné výdaje'!AP16</f>
        <v>466</v>
      </c>
      <c r="E18" s="172"/>
      <c r="F18" s="172"/>
    </row>
    <row r="19" spans="2:4" ht="15.75">
      <c r="B19" s="215" t="s">
        <v>147</v>
      </c>
      <c r="C19" s="216">
        <v>3421</v>
      </c>
      <c r="D19" s="217">
        <f>'Běžné výdaje'!AP17</f>
        <v>30</v>
      </c>
    </row>
    <row r="20" spans="2:4" ht="15.75">
      <c r="B20" s="215" t="s">
        <v>120</v>
      </c>
      <c r="C20" s="216">
        <v>3519</v>
      </c>
      <c r="D20" s="217">
        <f>'Běžné výdaje'!AP18</f>
        <v>101</v>
      </c>
    </row>
    <row r="21" spans="2:4" ht="15.75">
      <c r="B21" s="215" t="s">
        <v>52</v>
      </c>
      <c r="C21" s="216">
        <v>3612</v>
      </c>
      <c r="D21" s="217">
        <f>'Běžné výdaje'!AP19</f>
        <v>95</v>
      </c>
    </row>
    <row r="22" spans="2:5" ht="15.75">
      <c r="B22" s="215" t="s">
        <v>149</v>
      </c>
      <c r="C22" s="216">
        <v>3613</v>
      </c>
      <c r="D22" s="217">
        <f>'Běžné výdaje'!AP20</f>
        <v>580</v>
      </c>
      <c r="E22" s="213"/>
    </row>
    <row r="23" spans="2:4" ht="15.75">
      <c r="B23" s="215" t="s">
        <v>121</v>
      </c>
      <c r="C23" s="216">
        <v>3631</v>
      </c>
      <c r="D23" s="217">
        <f>'Běžné výdaje'!AP21</f>
        <v>270</v>
      </c>
    </row>
    <row r="24" spans="2:4" ht="15.75" customHeight="1">
      <c r="B24" s="215" t="s">
        <v>54</v>
      </c>
      <c r="C24" s="216">
        <v>3632</v>
      </c>
      <c r="D24" s="217">
        <f>'Běžné výdaje'!AP22</f>
        <v>10</v>
      </c>
    </row>
    <row r="25" spans="2:4" ht="15.75" hidden="1">
      <c r="B25" s="215" t="s">
        <v>55</v>
      </c>
      <c r="C25" s="216">
        <v>3635</v>
      </c>
      <c r="D25" s="217"/>
    </row>
    <row r="26" spans="2:4" ht="15.75">
      <c r="B26" s="215" t="s">
        <v>55</v>
      </c>
      <c r="C26" s="216">
        <v>3635</v>
      </c>
      <c r="D26" s="217">
        <f>'Běžné výdaje'!AP23</f>
        <v>20</v>
      </c>
    </row>
    <row r="27" spans="2:4" ht="15.75">
      <c r="B27" s="215" t="s">
        <v>197</v>
      </c>
      <c r="C27" s="216">
        <v>3639</v>
      </c>
      <c r="D27" s="217">
        <f>'Běžné výdaje'!AP24+'Kapitálové výdaje'!O18</f>
        <v>68.2</v>
      </c>
    </row>
    <row r="28" spans="2:4" ht="15.75">
      <c r="B28" s="215" t="s">
        <v>205</v>
      </c>
      <c r="C28" s="216">
        <v>3725</v>
      </c>
      <c r="D28" s="217">
        <f>SUM('Běžné výdaje'!AP25+'Kapitálové výdaje'!O20)</f>
        <v>340</v>
      </c>
    </row>
    <row r="29" spans="2:7" ht="15.75">
      <c r="B29" s="215" t="s">
        <v>56</v>
      </c>
      <c r="C29" s="216">
        <v>3722</v>
      </c>
      <c r="D29" s="217">
        <f>'Běžné výdaje'!AP26</f>
        <v>940</v>
      </c>
      <c r="G29" s="1"/>
    </row>
    <row r="30" spans="2:4" ht="15.75">
      <c r="B30" s="215" t="s">
        <v>123</v>
      </c>
      <c r="C30" s="216">
        <v>3745</v>
      </c>
      <c r="D30" s="217">
        <f>'Běžné výdaje'!AP27+'Kapitálové výdaje'!O21</f>
        <v>3998</v>
      </c>
    </row>
    <row r="31" spans="2:4" ht="15.75">
      <c r="B31" s="215" t="s">
        <v>208</v>
      </c>
      <c r="C31" s="216">
        <v>5213</v>
      </c>
      <c r="D31" s="217">
        <f>'Běžné výdaje'!AP30</f>
        <v>40</v>
      </c>
    </row>
    <row r="32" spans="2:4" ht="15.75">
      <c r="B32" s="215" t="s">
        <v>126</v>
      </c>
      <c r="C32" s="216">
        <v>5512</v>
      </c>
      <c r="D32" s="217">
        <f>'Běžné výdaje'!AP31</f>
        <v>409</v>
      </c>
    </row>
    <row r="33" spans="2:4" ht="15.75">
      <c r="B33" s="219" t="s">
        <v>127</v>
      </c>
      <c r="C33" s="220">
        <v>6330</v>
      </c>
      <c r="D33" s="218"/>
    </row>
    <row r="34" spans="2:4" ht="15.75">
      <c r="B34" s="215" t="s">
        <v>64</v>
      </c>
      <c r="C34" s="216">
        <v>6112</v>
      </c>
      <c r="D34" s="217">
        <f>'Běžné výdaje'!AP33</f>
        <v>1140</v>
      </c>
    </row>
    <row r="35" spans="2:4" ht="15.75">
      <c r="B35" s="221" t="s">
        <v>65</v>
      </c>
      <c r="C35" s="216">
        <v>6171</v>
      </c>
      <c r="D35" s="217">
        <f>'Běžné výdaje'!AP34</f>
        <v>3510</v>
      </c>
    </row>
    <row r="36" spans="2:4" ht="15.75">
      <c r="B36" s="215" t="s">
        <v>129</v>
      </c>
      <c r="C36" s="216">
        <v>6310</v>
      </c>
      <c r="D36" s="217">
        <f>'Běžné výdaje'!AP35</f>
        <v>380</v>
      </c>
    </row>
    <row r="37" spans="2:4" ht="15.75">
      <c r="B37" s="215" t="s">
        <v>203</v>
      </c>
      <c r="C37" s="216">
        <v>6399</v>
      </c>
      <c r="D37" s="217">
        <f>'Běžné výdaje'!AP36</f>
        <v>200</v>
      </c>
    </row>
    <row r="38" spans="2:4" ht="15.75">
      <c r="B38" s="215" t="s">
        <v>199</v>
      </c>
      <c r="C38" s="216">
        <v>6402</v>
      </c>
      <c r="D38" s="217">
        <f>'Běžné výdaje'!AP37</f>
        <v>10</v>
      </c>
    </row>
    <row r="39" spans="2:4" ht="15.75">
      <c r="B39" s="215" t="s">
        <v>198</v>
      </c>
      <c r="C39" s="216">
        <v>8124</v>
      </c>
      <c r="D39" s="217">
        <f>'Běžné výdaje'!AP46</f>
        <v>1300</v>
      </c>
    </row>
    <row r="40" spans="2:5" ht="15.75">
      <c r="B40" s="222"/>
      <c r="C40" s="222"/>
      <c r="D40" s="223">
        <f>SUM(D5:D39)</f>
        <v>18675.2</v>
      </c>
      <c r="E40" s="69"/>
    </row>
    <row r="41" spans="3:5" ht="12.75">
      <c r="C41" s="69"/>
      <c r="D41" s="192"/>
      <c r="E41" s="6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Kališ</dc:creator>
  <cp:keywords/>
  <dc:description/>
  <cp:lastModifiedBy>Andrea</cp:lastModifiedBy>
  <cp:lastPrinted>2021-12-17T08:25:47Z</cp:lastPrinted>
  <dcterms:created xsi:type="dcterms:W3CDTF">2006-01-23T09:19:49Z</dcterms:created>
  <dcterms:modified xsi:type="dcterms:W3CDTF">2021-12-17T08:25:54Z</dcterms:modified>
  <cp:category/>
  <cp:version/>
  <cp:contentType/>
  <cp:contentStatus/>
</cp:coreProperties>
</file>